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1355" windowHeight="5640" tabRatio="595" activeTab="1"/>
  </bookViews>
  <sheets>
    <sheet name="прил 5" sheetId="1" r:id="rId1"/>
    <sheet name="прил 6" sheetId="2" r:id="rId2"/>
  </sheets>
  <externalReferences>
    <externalReference r:id="rId5"/>
  </externalReferences>
  <definedNames>
    <definedName name="_xlnm.Print_Titles" localSheetId="1">'прил 6'!$12:$14</definedName>
    <definedName name="_xlnm.Print_Area" localSheetId="0">'прил 5'!$A$1:$D$64</definedName>
  </definedNames>
  <calcPr fullCalcOnLoad="1"/>
</workbook>
</file>

<file path=xl/sharedStrings.xml><?xml version="1.0" encoding="utf-8"?>
<sst xmlns="http://schemas.openxmlformats.org/spreadsheetml/2006/main" count="1462" uniqueCount="293">
  <si>
    <t>по разделам, подразделам функциональной классификации</t>
  </si>
  <si>
    <t>расходов бюджетов Российской Федерации</t>
  </si>
  <si>
    <t>Сумма, тыс.рублей</t>
  </si>
  <si>
    <t>Наименование</t>
  </si>
  <si>
    <t>Раздел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</si>
  <si>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</si>
  <si>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</si>
  <si>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</si>
  <si>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</si>
  <si>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</si>
  <si>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</si>
  <si>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</si>
  <si>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надзора</t>
  </si>
  <si>
    <t>06</t>
  </si>
  <si>
    <t>Обеспечение проведения выборов и референдумов</t>
  </si>
  <si>
    <t>07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</si>
  <si>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</si>
  <si>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</si>
  <si>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</si>
  <si>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</si>
  <si>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</si>
  <si>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</si>
  <si>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</si>
  <si>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</si>
  <si>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</si>
  <si>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</si>
  <si>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</si>
  <si>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</si>
  <si>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</si>
  <si>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</si>
  <si>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</si>
  <si>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</si>
  <si>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</t>
  </si>
  <si>
    <t xml:space="preserve">Культура </t>
  </si>
  <si>
    <t>Другие вопросы в области культуры, кинематографии и средств массовой информации</t>
  </si>
  <si>
    <t>Спорт и физическая культура</t>
  </si>
  <si>
    <t xml:space="preserve">Социальная политика </t>
  </si>
  <si>
    <t>Пенсионное обеспечение</t>
  </si>
  <si>
    <t>Социальное обеспечение населения</t>
  </si>
  <si>
    <t>Меры социальной поддержки граждан</t>
  </si>
  <si>
    <t>Межбюджетные трансферты</t>
  </si>
  <si>
    <t>Финансовая помощь бюджетам других уровней</t>
  </si>
  <si>
    <t>В С Е Г О</t>
  </si>
  <si>
    <t>Целевая статья</t>
  </si>
  <si>
    <t>Проведение выборов и референдумов</t>
  </si>
  <si>
    <t>12</t>
  </si>
  <si>
    <t>Глава</t>
  </si>
  <si>
    <t>Жилищное хозяйство</t>
  </si>
  <si>
    <t>10</t>
  </si>
  <si>
    <t>Культура, кинематография и средства массовой информации</t>
  </si>
  <si>
    <t>Глава муниципального образования</t>
  </si>
  <si>
    <t>Расходы на осуществление государственных полномочий по созданию и функционированию административных комиссий</t>
  </si>
  <si>
    <t>Национальная оборона</t>
  </si>
  <si>
    <t>Мобилизационная и вневойсковая подготовка</t>
  </si>
  <si>
    <t>Благоустройство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</si>
  <si>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</si>
  <si>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</si>
  <si>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Проведение выборов главы муниципального образования</t>
  </si>
  <si>
    <t>Обеспечение пожарной безопасности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</si>
  <si>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</si>
  <si>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Федерации, муниципальных служащих</t>
  </si>
  <si>
    <t xml:space="preserve">Национальная экономика  </t>
  </si>
  <si>
    <t>к Решению муниципального Совета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</si>
  <si>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</si>
  <si>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</si>
  <si>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819</t>
  </si>
  <si>
    <t>Подраздел</t>
  </si>
  <si>
    <t>Мероприятия по землеустройству и землепользованию</t>
  </si>
  <si>
    <t>Мероприятия по предупреждению и ликвидации последствий чрезвычайных ситуаций и стихийных бедствий</t>
  </si>
  <si>
    <t>Защита населения и территории от чрезвычайных ситуаций природного и техногенного характера, гражданская оборона</t>
  </si>
  <si>
    <t>11</t>
  </si>
  <si>
    <t>13</t>
  </si>
  <si>
    <t>Массовый спорт</t>
  </si>
  <si>
    <t>Физическая культура и спорт</t>
  </si>
  <si>
    <t>Субсидии на компенсацию участникам программы уплаченных процентов по целевым кредитам, не превышающих ставку рефинансирования, установленную ЦБ РФ</t>
  </si>
  <si>
    <t>Дорожное хозяйство (дорожные фонды)</t>
  </si>
  <si>
    <t>глава</t>
  </si>
  <si>
    <t>Раз-дел</t>
  </si>
  <si>
    <t>Под-раз-дел</t>
  </si>
  <si>
    <t>Вид рас-ходов</t>
  </si>
  <si>
    <t>сумма тыс. руб.</t>
  </si>
  <si>
    <t>768</t>
  </si>
  <si>
    <t>Функционирование высшего должностного лица субъекта Российской Федерации и муниципального образования</t>
  </si>
  <si>
    <t>Расходы на содержание органов местного самоуправления и обеспечение их функций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</si>
  <si>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</si>
  <si>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содержание  органов местного самоуправления и обеспечение их функций</t>
  </si>
  <si>
    <t>Обеспечение деятельности органов местного самоуправления</t>
  </si>
  <si>
    <t>Иные бюджетные ассигнования</t>
  </si>
  <si>
    <t>800</t>
  </si>
  <si>
    <t>Осуществление первичного воинского учета</t>
  </si>
  <si>
    <t>Расходы в области национальной безопасности и правоохранительной деятельности</t>
  </si>
  <si>
    <t>Мероприятия в сфере обеспечения пожарной безопасности, осуществляемые органами местного самоуправления</t>
  </si>
  <si>
    <t>Расходы в области жилищно-коммунального хозяйства</t>
  </si>
  <si>
    <t>Мероприятия  в области жилищного хозяйства</t>
  </si>
  <si>
    <t>Мероприятия  в области коммунального хозяйства</t>
  </si>
  <si>
    <t>Мероприятия в области физической культуры и спорта</t>
  </si>
  <si>
    <t>Культура</t>
  </si>
  <si>
    <t>ВСЕГО</t>
  </si>
  <si>
    <t xml:space="preserve">к Решению муниципального Совета </t>
  </si>
  <si>
    <t>Администрация МО "Савинское"</t>
  </si>
  <si>
    <t>121</t>
  </si>
  <si>
    <t>120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</si>
  <si>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</si>
  <si>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</si>
  <si>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Обеспечение деятельности представительного органа муниципального образования</t>
  </si>
  <si>
    <t>Обеспечение функционирования главы муниципального образования</t>
  </si>
  <si>
    <t>123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</si>
  <si>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</si>
  <si>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</si>
  <si>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</si>
  <si>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</si>
  <si>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</si>
  <si>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</si>
  <si>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Уплата налогов, сборов и иных платежей</t>
  </si>
  <si>
    <t>850</t>
  </si>
  <si>
    <t>56 0 0000</t>
  </si>
  <si>
    <t>56 1 0000</t>
  </si>
  <si>
    <t>Специальные расходы</t>
  </si>
  <si>
    <t>880</t>
  </si>
  <si>
    <t>Резервные средства</t>
  </si>
  <si>
    <t>870</t>
  </si>
  <si>
    <t>Депутаты представительного органа муниципального образования</t>
  </si>
  <si>
    <t>Расходы в области национальной экономики</t>
  </si>
  <si>
    <t>Расходы в области коммунального хозяйства</t>
  </si>
  <si>
    <t>Мероприятия  в области уличного освещения</t>
  </si>
  <si>
    <t>Мероприятия в области организации и содержании мест захоронений</t>
  </si>
  <si>
    <t>Расходы в области благоустройства территорий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</si>
  <si>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</si>
  <si>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610</t>
  </si>
  <si>
    <t>611</t>
  </si>
  <si>
    <t>Социальная политика</t>
  </si>
  <si>
    <t>Долгосрочная целевая программа Архангельской области"Активизация индивидуального жилищного строительства в Архангельской области"на 2009-2014годы</t>
  </si>
  <si>
    <t>Иные выплаты населению</t>
  </si>
  <si>
    <t>360</t>
  </si>
  <si>
    <t>300</t>
  </si>
  <si>
    <t xml:space="preserve">Социальное обеспечение и иные выплаты населению
</t>
  </si>
  <si>
    <t xml:space="preserve"> "Градостроительное развитие Архангельской области на 2014 год"</t>
  </si>
  <si>
    <t>56 1 9002</t>
  </si>
  <si>
    <t>67 0 0000</t>
  </si>
  <si>
    <t>67 1 9001</t>
  </si>
  <si>
    <t>66 0 0000</t>
  </si>
  <si>
    <t>66 1 9001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</si>
  <si>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</si>
  <si>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Осуществление государственных полномочий в сфере административных правонарушений</t>
  </si>
  <si>
    <t>Охрана семьи и детства</t>
  </si>
  <si>
    <t>Бюджетные инвестиции на приобретение объектов недвижимого имущества в государственную (муниципальную) собственность</t>
  </si>
  <si>
    <t>400</t>
  </si>
  <si>
    <t>412</t>
  </si>
  <si>
    <t>67 1 9000</t>
  </si>
  <si>
    <t>Бюджетные инвестиции</t>
  </si>
  <si>
    <t>Обеспечение жилыми помещениями</t>
  </si>
  <si>
    <t>Частичное возмещение расходов по предоставлению мер социальной поддержки квалифицированных специалистовучреждений,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</si>
  <si>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Субсидии бюджетным учреждениям на иные цели</t>
  </si>
  <si>
    <t>612</t>
  </si>
  <si>
    <t>Приложение №5</t>
  </si>
  <si>
    <t>Расходы на выплату персоналу государственных(муниципальных) оранов</t>
  </si>
  <si>
    <t>51 0 00 00000</t>
  </si>
  <si>
    <t>51 1 00 00000</t>
  </si>
  <si>
    <t>51 1 00 90010</t>
  </si>
  <si>
    <t>52 0 00 00000</t>
  </si>
  <si>
    <t>52 1 00 00000</t>
  </si>
  <si>
    <t>52 1 00 90010</t>
  </si>
  <si>
    <t xml:space="preserve">Муниципальная программа "Энергосбережение и повышение энергетической эффективности муниципального образования "Савинское" на 2016-2018 годы" </t>
  </si>
  <si>
    <t xml:space="preserve"> Закупка товаров, работ и услуг для обеспечения государственных(муниципальных) нужд</t>
  </si>
  <si>
    <t>Иные закупки товаров, работ и услуг для обеспечения государственных(муниципальных) нужд</t>
  </si>
  <si>
    <t>02 0 00 00000</t>
  </si>
  <si>
    <t>02 0 00 90011</t>
  </si>
  <si>
    <t>200</t>
  </si>
  <si>
    <t>02 0 00 90012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</si>
  <si>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</si>
  <si>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Перечисления другим бюджетам бюджетной системы Российской Федерации</t>
  </si>
  <si>
    <t>55 1 00 90010</t>
  </si>
  <si>
    <t>54 1 00 90010</t>
  </si>
  <si>
    <t>500</t>
  </si>
  <si>
    <t>56 1 00 90010</t>
  </si>
  <si>
    <t>Резервные фонды местных администраций</t>
  </si>
  <si>
    <t>57 1 00 90010</t>
  </si>
  <si>
    <t>Реализация мероприятий по энергосбережению и повышению энергетической эффективности МО "Савинское" (теплоэнергия)</t>
  </si>
  <si>
    <t>Реализация мероприятий по энергосбережению и повышению энергетической эффективности МО "Савинское" (электроснабжение)</t>
  </si>
  <si>
    <t>58 1 00 90010</t>
  </si>
  <si>
    <t>Расходы на обеспечение деятельности исполнительных органов местного самоуправления</t>
  </si>
  <si>
    <t>61 1 00 00000</t>
  </si>
  <si>
    <t>61 1 00 90010</t>
  </si>
  <si>
    <t>Расходы в области обеспечения пожарной безопасности, осуществляемые органами местного самоуправления</t>
  </si>
  <si>
    <t>62 1 00 00000</t>
  </si>
  <si>
    <t>62 1 00 90010</t>
  </si>
  <si>
    <t>Закупка товаров, работ и услуг для обеспечения государственных (муниципальных) нужд</t>
  </si>
  <si>
    <t>01 0 00 00000</t>
  </si>
  <si>
    <t>01 0 00 90011</t>
  </si>
  <si>
    <t xml:space="preserve"> 02 0 00 00000</t>
  </si>
  <si>
    <t xml:space="preserve"> 02 0 00 90012</t>
  </si>
  <si>
    <t>63 1 00 90010</t>
  </si>
  <si>
    <t>Закупка товаров, работ, услуг в целях капитального ремонта государственного (муниципального) имущества</t>
  </si>
  <si>
    <t>243</t>
  </si>
  <si>
    <t>64 0 00 00000</t>
  </si>
  <si>
    <t>64 1 00 90010</t>
  </si>
  <si>
    <t>65 1 00 00000</t>
  </si>
  <si>
    <t>65 1 00 90011</t>
  </si>
  <si>
    <t>65 1 00 90012</t>
  </si>
  <si>
    <t>Мероприятия в области благоустройства территорий</t>
  </si>
  <si>
    <t>65 1 00 90013</t>
  </si>
  <si>
    <t>67 1 00 00000</t>
  </si>
  <si>
    <t>67 1 00 90010</t>
  </si>
  <si>
    <t>Другие вопросы в области социальной политики</t>
  </si>
  <si>
    <t>Расходы в области социальной политики</t>
  </si>
  <si>
    <t>Мероприятия в области социальной политики</t>
  </si>
  <si>
    <t>68 1 00 90010</t>
  </si>
  <si>
    <t>Расходы в области физкультуры и спорта</t>
  </si>
  <si>
    <t>69 1 00 00000</t>
  </si>
  <si>
    <t>69 1 00 90010</t>
  </si>
  <si>
    <t>Предоставление субсидий бюджетным, автономным учреждениям и иным некомерческим организациями</t>
  </si>
  <si>
    <t>Наименование показателя</t>
  </si>
  <si>
    <t>53 1 00 90010</t>
  </si>
  <si>
    <t>66 1 00 90011</t>
  </si>
  <si>
    <t>830</t>
  </si>
  <si>
    <t>Исполнение судебных актов</t>
  </si>
  <si>
    <t>60 1 00 00000</t>
  </si>
  <si>
    <t>60 1 00 90010</t>
  </si>
  <si>
    <t>54 1 00 78680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</si>
  <si>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</si>
  <si>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01 0 00 78120</t>
  </si>
  <si>
    <t>Капитальные вложения в объекты государственной (муниципальной) собственности</t>
  </si>
  <si>
    <t>312</t>
  </si>
  <si>
    <t>Иные пенсии, социальные доплаты к пенсиям</t>
  </si>
  <si>
    <t>59 1 00 51180</t>
  </si>
  <si>
    <t>59 0 00 00000</t>
  </si>
  <si>
    <t>540</t>
  </si>
  <si>
    <t>Иные межбюджетные трансферты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</si>
  <si>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</si>
  <si>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</si>
  <si>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Закупка товаров, работ и услуг для обеспечения государственных(муниципальных) нужд</t>
  </si>
  <si>
    <t>Прочая закупка товаров, работ и услуг для обеспечения го сударственных (муниципальных) нужд</t>
  </si>
  <si>
    <t>Расходы на выплату персоналу государственных(муниципальных) органов</t>
  </si>
  <si>
    <t>Муниципальная программа МО "Савинское" "Энергосбережение и повышение энергетической эффективности муниципального образования "Савинское" на 2016-2018 годы"</t>
  </si>
  <si>
    <t>Расходы на исполнение судебных актов по обращению взыскания на средства бюджета муниципального образования</t>
  </si>
  <si>
    <t>Прочие выплаты по обязательствам муниципального образования</t>
  </si>
  <si>
    <t>70 0 00 00000</t>
  </si>
  <si>
    <t>70 1 00 90010</t>
  </si>
  <si>
    <t>70 1  0090010</t>
  </si>
  <si>
    <t>321</t>
  </si>
  <si>
    <t>320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</si>
  <si>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</si>
  <si>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</si>
  <si>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70 1 00 88230</t>
  </si>
  <si>
    <t>Иные межбюджетные трансферты на софинансирование вопросов местного значения</t>
  </si>
  <si>
    <t>70 1  00 88230</t>
  </si>
  <si>
    <t>Муниципальная программа МО "Савинское" "Развитие дорожной сети муниципального образования "Савинское" на 2016-2018 годы"</t>
  </si>
  <si>
    <t>Мероприятия по капитальному ремонту, ремонту и  содержанию автомобильных дорог, расположенных на территории МО "Савинское"</t>
  </si>
  <si>
    <t>01 0 00 90012</t>
  </si>
  <si>
    <t>Муниципальная программа МО "Савинское" "Повышение безопасности дорожного движения муниципального образования "Савинское" на 2016-2018 годы"</t>
  </si>
  <si>
    <t>110</t>
  </si>
  <si>
    <t>Расходы на выплату персоналу казенных учреждений</t>
  </si>
  <si>
    <t>63 1 00 90000</t>
  </si>
  <si>
    <t>Расходы  в области жилищного хозяйства</t>
  </si>
  <si>
    <t>03 0 00 90010</t>
  </si>
  <si>
    <t>04 0 00 90010</t>
  </si>
  <si>
    <t>Непрограммные мероприятия в области благоустройства</t>
  </si>
  <si>
    <t>Муниципальная программа МО "Савинское" "Развитие культуры муниципального образования "Савинское" на 2018-2020 годы"</t>
  </si>
  <si>
    <t>05 0 00 00000</t>
  </si>
  <si>
    <t>05 0 00 90011</t>
  </si>
  <si>
    <t>Софинансирование в рамках муниципальной программы МО "Савинское" "Развитие культуры муниципального образования "Савинское" на 2018-2020 годы"</t>
  </si>
  <si>
    <t>05 0 00 90012</t>
  </si>
  <si>
    <t>04 0 00 00000</t>
  </si>
  <si>
    <t>Муниципальная программа МО "Савинское" "Повышение эффективности использования и охраны земель на территории муниципального образования "Савинское" на 2017-2019 годы"</t>
  </si>
  <si>
    <t>Реализация мероприятий по муниципальной программе МО "Савинское" "Повышение эффективности использованимя и охраны земель на территории муниципального образования "Савинское" на 2017-2019 годы"</t>
  </si>
  <si>
    <t>Реализация мероприятий по муниципальной программе МО "Савинское" "Развитие культуры муниципального образования "Савинское" на 2018-2020 годы"</t>
  </si>
  <si>
    <t>54 1 0078230</t>
  </si>
  <si>
    <t>05 0 00 S8310</t>
  </si>
  <si>
    <t>05 0 00 78240</t>
  </si>
  <si>
    <t>54 1 00 78230</t>
  </si>
  <si>
    <t>Софинансирование вопросов местного значения</t>
  </si>
  <si>
    <t>Повышение средней заработной платы работников муниципальных учреждений культуры в целях реализации Указа Президента РФ от 07 мая 2012 года №597 "О мероприятиях по рекализации государственной социальной политики"</t>
  </si>
  <si>
    <t>05 0 00 78230</t>
  </si>
  <si>
    <t>05 0 00 L4670</t>
  </si>
  <si>
    <t>03 0 00 L5550</t>
  </si>
  <si>
    <t>Реализация  мероприятий по муниципальной программе МО "Савинское" "Формирование современной городской среды муниципального образования "Савинское" на 2018-2022 годы"(областной бюджет)</t>
  </si>
  <si>
    <t>03 0 00 S3670</t>
  </si>
  <si>
    <t>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50 тысяч человек в рамках муниципальной программы МО «Савинское» «Развитие культуры муниципального образования «Савинское» на 2018-2020 годы».</t>
  </si>
  <si>
    <t>831</t>
  </si>
  <si>
    <t>Перечисление другим бюджетам бюджетной системы Российской Федерации</t>
  </si>
  <si>
    <t>71 1 00 00000</t>
  </si>
  <si>
    <t xml:space="preserve">71 1 00 L5550 </t>
  </si>
  <si>
    <t xml:space="preserve">71 1 00 S3670 </t>
  </si>
  <si>
    <t>Софинансирование части дополнительных расходов на повышение минимального размера оплаты труда</t>
  </si>
  <si>
    <t>72 1 00 L4670</t>
  </si>
  <si>
    <t>54 1 00 S8080</t>
  </si>
  <si>
    <t>73 1 00 S8310</t>
  </si>
  <si>
    <t>05 0 00 90010</t>
  </si>
  <si>
    <t>Реализация  мероприятий по муниципальной программе МО "Савинское" "Формирование современной городской среды муниципального образования "Савинское" на 2018-2022 годы"(софинансирование на мероприятия)</t>
  </si>
  <si>
    <t>Распределение расходов бюджета МО "Савинское" на 2019 год</t>
  </si>
  <si>
    <t>ВЕДОМСТВЕННАЯ СТРУКТУРА РАСХОДОВ БЮДЖЕТА                                                                                                        МУНИЦИПАЛЬНОГО ОБРАЗОВАНИЯ "САВИНСКОЕ" НА 2019 ГОД</t>
  </si>
  <si>
    <t>Приложение № 6</t>
  </si>
  <si>
    <t>МО"Савинское"от 29.01.2019 № 166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</si>
</sst>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_р_._-;\-* #,##0.0_р_._-;_-* &quot;-&quot;?_р_._-;_-@_-"/>
    <numFmt numFmtId="175" formatCode="0.0"/>
    <numFmt numFmtId="176" formatCode="[$-FC19]d\ mmmm\ yyyy\ &quot;г.&quot;"/>
    <numFmt numFmtId="177" formatCode="_-* #,##0.00_р_._-;\-* #,##0.00_р_._-;_-* &quot;-&quot;?_р_._-;_-@_-"/>
    <numFmt numFmtId="178" formatCode="#,##0.00000_ ;\-#,##0.00000\ 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#,##0.0000_ ;\-#,##0.0000\ "/>
    <numFmt numFmtId="183" formatCode="#,##0.000_ ;\-#,##0.000\ "/>
    <numFmt numFmtId="184" formatCode="0.00000"/>
    <numFmt numFmtId="185" formatCode="_-* #,##0.000_р_._-;\-* #,##0.000_р_._-;_-* &quot;-&quot;?_р_._-;_-@_-"/>
    <numFmt numFmtId="186" formatCode="_-* #,##0.0000_р_._-;\-* #,##0.0000_р_._-;_-* &quot;-&quot;?_р_._-;_-@_-"/>
    <numFmt numFmtId="187" formatCode="_-* #,##0.00000_р_._-;\-* #,##0.00000_р_._-;_-* &quot;-&quot;?_р_._-;_-@_-"/>
    <numFmt numFmtId="188" formatCode="_-* #,##0.000_р_._-;\-* #,##0.000_р_._-;_-* &quot;-&quot;???_р_._-;_-@_-"/>
    <numFmt numFmtId="189" formatCode="_-* #,##0.00000_р_._-;\-* #,##0.00000_р_._-;_-* &quot;-&quot;?????_р_._-;_-@_-"/>
    <numFmt numFmtId="190" formatCode="0.0000"/>
    <numFmt numFmtId="191" formatCode="0.000"/>
    <numFmt numFmtId="192" formatCode="_-* #,##0.000000_р_._-;\-* #,##0.000000_р_._-;_-* &quot;-&quot;??_р_._-;_-@_-"/>
    <numFmt numFmtId="193" formatCode="#,##0.00_ ;\-#,##0.00\ "/>
    <numFmt numFmtId="194" formatCode="#,##0.0_ ;\-#,##0.0\ "/>
    <numFmt numFmtId="195" formatCode="#,##0_ ;\-#,##0\ 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"/>
    <numFmt numFmtId="202" formatCode="#,##0.0000"/>
    <numFmt numFmtId="203" formatCode="#,##0.00000"/>
    <numFmt numFmtId="204" formatCode="#,##0.000000"/>
    <numFmt numFmtId="205" formatCode="#,##0.0000000"/>
    <numFmt numFmtId="206" formatCode="#,##0.00000000"/>
    <numFmt numFmtId="207" formatCode="#,##0.000000000"/>
  </numFmts>
  <fonts count="56">
    <font>
      <sz val="10"/>
      <name val="Arial Cyr"/>
      <family val="0"/>
    </font>
    <font>
      <sz val="10"/>
      <name val="Times New Roman"/>
      <family val="1"/>
    </font>
    <font>
      <sz val="10"/>
      <name val="Times New Roman Cyr"/>
      <family val="1"/>
    </font>
    <font>
      <b/>
      <sz val="11"/>
      <name val="Times New Roman Cyr"/>
      <family val="0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9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justify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justify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1" xfId="60" applyNumberFormat="1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0" fontId="2" fillId="0" borderId="10" xfId="0" applyFont="1" applyBorder="1" applyAlignment="1" quotePrefix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 quotePrefix="1">
      <alignment horizontal="center"/>
    </xf>
    <xf numFmtId="49" fontId="2" fillId="0" borderId="12" xfId="0" applyNumberFormat="1" applyFont="1" applyBorder="1" applyAlignment="1" quotePrefix="1">
      <alignment horizontal="center"/>
    </xf>
    <xf numFmtId="0" fontId="5" fillId="0" borderId="11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justify" wrapText="1"/>
    </xf>
    <xf numFmtId="0" fontId="5" fillId="0" borderId="11" xfId="0" applyFont="1" applyBorder="1" applyAlignment="1">
      <alignment horizontal="justify" wrapText="1"/>
    </xf>
    <xf numFmtId="0" fontId="2" fillId="0" borderId="14" xfId="0" applyFont="1" applyBorder="1" applyAlignment="1" quotePrefix="1">
      <alignment horizontal="center"/>
    </xf>
    <xf numFmtId="0" fontId="5" fillId="0" borderId="10" xfId="0" applyFont="1" applyFill="1" applyBorder="1" applyAlignment="1">
      <alignment horizontal="justify" wrapText="1"/>
    </xf>
    <xf numFmtId="0" fontId="2" fillId="0" borderId="15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justify" vertical="justify" wrapText="1"/>
    </xf>
    <xf numFmtId="0" fontId="2" fillId="0" borderId="11" xfId="0" applyNumberFormat="1" applyFont="1" applyFill="1" applyBorder="1" applyAlignment="1">
      <alignment horizontal="justify" wrapText="1"/>
    </xf>
    <xf numFmtId="0" fontId="5" fillId="0" borderId="11" xfId="60" applyNumberFormat="1" applyFont="1" applyFill="1" applyBorder="1" applyAlignment="1">
      <alignment horizontal="justify" wrapText="1"/>
    </xf>
    <xf numFmtId="0" fontId="4" fillId="0" borderId="11" xfId="60" applyNumberFormat="1" applyFont="1" applyFill="1" applyBorder="1" applyAlignment="1">
      <alignment horizontal="center"/>
    </xf>
    <xf numFmtId="0" fontId="2" fillId="0" borderId="10" xfId="60" applyNumberFormat="1" applyFont="1" applyFill="1" applyBorder="1" applyAlignment="1">
      <alignment horizontal="justify" wrapText="1"/>
    </xf>
    <xf numFmtId="0" fontId="2" fillId="0" borderId="10" xfId="60" applyNumberFormat="1" applyFont="1" applyFill="1" applyBorder="1" applyAlignment="1">
      <alignment horizontal="center"/>
    </xf>
    <xf numFmtId="0" fontId="5" fillId="0" borderId="10" xfId="60" applyNumberFormat="1" applyFont="1" applyFill="1" applyBorder="1" applyAlignment="1">
      <alignment horizontal="justify" wrapText="1"/>
    </xf>
    <xf numFmtId="0" fontId="5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justify" vertical="justify"/>
    </xf>
    <xf numFmtId="0" fontId="0" fillId="0" borderId="0" xfId="0" applyBorder="1" applyAlignment="1">
      <alignment horizontal="center"/>
    </xf>
    <xf numFmtId="172" fontId="1" fillId="0" borderId="0" xfId="6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 quotePrefix="1">
      <alignment horizontal="center"/>
    </xf>
    <xf numFmtId="49" fontId="2" fillId="0" borderId="11" xfId="0" applyNumberFormat="1" applyFont="1" applyBorder="1" applyAlignment="1" quotePrefix="1">
      <alignment horizontal="center"/>
    </xf>
    <xf numFmtId="49" fontId="2" fillId="0" borderId="15" xfId="0" applyNumberFormat="1" applyFont="1" applyFill="1" applyBorder="1" applyAlignment="1" quotePrefix="1">
      <alignment horizontal="center"/>
    </xf>
    <xf numFmtId="49" fontId="2" fillId="0" borderId="11" xfId="0" applyNumberFormat="1" applyFont="1" applyFill="1" applyBorder="1" applyAlignment="1" quotePrefix="1">
      <alignment horizontal="center"/>
    </xf>
    <xf numFmtId="49" fontId="4" fillId="0" borderId="11" xfId="60" applyNumberFormat="1" applyFont="1" applyBorder="1" applyAlignment="1">
      <alignment horizontal="center"/>
    </xf>
    <xf numFmtId="49" fontId="2" fillId="0" borderId="11" xfId="60" applyNumberFormat="1" applyFont="1" applyBorder="1" applyAlignment="1" quotePrefix="1">
      <alignment horizontal="center"/>
    </xf>
    <xf numFmtId="49" fontId="2" fillId="0" borderId="10" xfId="60" applyNumberFormat="1" applyFont="1" applyBorder="1" applyAlignment="1" quotePrefix="1">
      <alignment horizontal="center"/>
    </xf>
    <xf numFmtId="49" fontId="2" fillId="0" borderId="11" xfId="6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wrapText="1"/>
    </xf>
    <xf numFmtId="172" fontId="2" fillId="0" borderId="10" xfId="60" applyNumberFormat="1" applyFont="1" applyBorder="1" applyAlignment="1">
      <alignment/>
    </xf>
    <xf numFmtId="172" fontId="2" fillId="0" borderId="11" xfId="60" applyNumberFormat="1" applyFont="1" applyBorder="1" applyAlignment="1">
      <alignment/>
    </xf>
    <xf numFmtId="0" fontId="1" fillId="0" borderId="10" xfId="0" applyFont="1" applyFill="1" applyBorder="1" applyAlignment="1">
      <alignment horizontal="justify"/>
    </xf>
    <xf numFmtId="0" fontId="6" fillId="0" borderId="11" xfId="0" applyFont="1" applyBorder="1" applyAlignment="1">
      <alignment horizontal="justify"/>
    </xf>
    <xf numFmtId="0" fontId="1" fillId="0" borderId="10" xfId="60" applyNumberFormat="1" applyFont="1" applyFill="1" applyBorder="1" applyAlignment="1">
      <alignment horizontal="justify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49" fontId="12" fillId="0" borderId="11" xfId="0" applyNumberFormat="1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/>
    </xf>
    <xf numFmtId="49" fontId="10" fillId="33" borderId="11" xfId="0" applyNumberFormat="1" applyFont="1" applyFill="1" applyBorder="1" applyAlignment="1">
      <alignment horizontal="center" wrapText="1"/>
    </xf>
    <xf numFmtId="49" fontId="10" fillId="33" borderId="11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>
      <alignment wrapText="1"/>
    </xf>
    <xf numFmtId="0" fontId="16" fillId="33" borderId="11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vertical="center" wrapText="1"/>
    </xf>
    <xf numFmtId="49" fontId="16" fillId="0" borderId="11" xfId="0" applyNumberFormat="1" applyFont="1" applyFill="1" applyBorder="1" applyAlignment="1">
      <alignment vertical="center" wrapText="1"/>
    </xf>
    <xf numFmtId="49" fontId="16" fillId="33" borderId="11" xfId="0" applyNumberFormat="1" applyFont="1" applyFill="1" applyBorder="1" applyAlignment="1">
      <alignment vertical="center" wrapText="1"/>
    </xf>
    <xf numFmtId="11" fontId="15" fillId="0" borderId="11" xfId="0" applyNumberFormat="1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49" fontId="12" fillId="33" borderId="11" xfId="0" applyNumberFormat="1" applyFont="1" applyFill="1" applyBorder="1" applyAlignment="1">
      <alignment vertical="center" wrapText="1"/>
    </xf>
    <xf numFmtId="49" fontId="11" fillId="33" borderId="11" xfId="0" applyNumberFormat="1" applyFont="1" applyFill="1" applyBorder="1" applyAlignment="1">
      <alignment horizontal="center" wrapText="1"/>
    </xf>
    <xf numFmtId="49" fontId="11" fillId="33" borderId="11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left"/>
    </xf>
    <xf numFmtId="0" fontId="19" fillId="33" borderId="11" xfId="0" applyNumberFormat="1" applyFont="1" applyFill="1" applyBorder="1" applyAlignment="1">
      <alignment vertical="center" wrapText="1"/>
    </xf>
    <xf numFmtId="0" fontId="19" fillId="34" borderId="11" xfId="0" applyFont="1" applyFill="1" applyBorder="1" applyAlignment="1">
      <alignment wrapText="1"/>
    </xf>
    <xf numFmtId="0" fontId="19" fillId="33" borderId="11" xfId="0" applyFont="1" applyFill="1" applyBorder="1" applyAlignment="1">
      <alignment wrapText="1"/>
    </xf>
    <xf numFmtId="0" fontId="18" fillId="34" borderId="11" xfId="0" applyFont="1" applyFill="1" applyBorder="1" applyAlignment="1">
      <alignment wrapText="1"/>
    </xf>
    <xf numFmtId="0" fontId="19" fillId="33" borderId="11" xfId="0" applyNumberFormat="1" applyFont="1" applyFill="1" applyBorder="1" applyAlignment="1">
      <alignment wrapText="1"/>
    </xf>
    <xf numFmtId="49" fontId="19" fillId="33" borderId="11" xfId="0" applyNumberFormat="1" applyFont="1" applyFill="1" applyBorder="1" applyAlignment="1">
      <alignment vertical="center" wrapText="1"/>
    </xf>
    <xf numFmtId="0" fontId="19" fillId="33" borderId="11" xfId="0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vertical="center" wrapText="1"/>
    </xf>
    <xf numFmtId="0" fontId="19" fillId="33" borderId="11" xfId="0" applyFont="1" applyFill="1" applyBorder="1" applyAlignment="1">
      <alignment/>
    </xf>
    <xf numFmtId="49" fontId="19" fillId="33" borderId="11" xfId="0" applyNumberFormat="1" applyFont="1" applyFill="1" applyBorder="1" applyAlignment="1">
      <alignment horizontal="left" vertical="center" wrapText="1"/>
    </xf>
    <xf numFmtId="0" fontId="16" fillId="34" borderId="11" xfId="0" applyFont="1" applyFill="1" applyBorder="1" applyAlignment="1">
      <alignment wrapText="1"/>
    </xf>
    <xf numFmtId="0" fontId="16" fillId="33" borderId="11" xfId="0" applyNumberFormat="1" applyFont="1" applyFill="1" applyBorder="1" applyAlignment="1">
      <alignment vertical="center" wrapText="1"/>
    </xf>
    <xf numFmtId="0" fontId="19" fillId="34" borderId="11" xfId="0" applyFont="1" applyFill="1" applyBorder="1" applyAlignment="1">
      <alignment vertical="top" wrapText="1"/>
    </xf>
    <xf numFmtId="0" fontId="19" fillId="34" borderId="11" xfId="0" applyFont="1" applyFill="1" applyBorder="1" applyAlignment="1">
      <alignment horizontal="left" vertical="top" wrapText="1"/>
    </xf>
    <xf numFmtId="0" fontId="16" fillId="33" borderId="11" xfId="0" applyFont="1" applyFill="1" applyBorder="1" applyAlignment="1">
      <alignment vertical="top" wrapText="1"/>
    </xf>
    <xf numFmtId="0" fontId="19" fillId="34" borderId="11" xfId="0" applyFont="1" applyFill="1" applyBorder="1" applyAlignment="1">
      <alignment horizontal="left" wrapText="1"/>
    </xf>
    <xf numFmtId="0" fontId="10" fillId="35" borderId="0" xfId="0" applyFont="1" applyFill="1" applyAlignment="1">
      <alignment/>
    </xf>
    <xf numFmtId="49" fontId="16" fillId="35" borderId="11" xfId="0" applyNumberFormat="1" applyFont="1" applyFill="1" applyBorder="1" applyAlignment="1">
      <alignment vertical="center" wrapText="1"/>
    </xf>
    <xf numFmtId="49" fontId="12" fillId="35" borderId="11" xfId="0" applyNumberFormat="1" applyFont="1" applyFill="1" applyBorder="1" applyAlignment="1">
      <alignment horizontal="center"/>
    </xf>
    <xf numFmtId="49" fontId="10" fillId="35" borderId="11" xfId="0" applyNumberFormat="1" applyFont="1" applyFill="1" applyBorder="1" applyAlignment="1">
      <alignment horizontal="center"/>
    </xf>
    <xf numFmtId="0" fontId="19" fillId="36" borderId="11" xfId="0" applyFont="1" applyFill="1" applyBorder="1" applyAlignment="1">
      <alignment wrapText="1"/>
    </xf>
    <xf numFmtId="49" fontId="12" fillId="35" borderId="11" xfId="0" applyNumberFormat="1" applyFont="1" applyFill="1" applyBorder="1" applyAlignment="1">
      <alignment horizontal="center" wrapText="1"/>
    </xf>
    <xf numFmtId="49" fontId="10" fillId="35" borderId="11" xfId="0" applyNumberFormat="1" applyFont="1" applyFill="1" applyBorder="1" applyAlignment="1">
      <alignment horizontal="center" wrapText="1"/>
    </xf>
    <xf numFmtId="0" fontId="16" fillId="35" borderId="11" xfId="0" applyFont="1" applyFill="1" applyBorder="1" applyAlignment="1">
      <alignment horizontal="left" vertical="center" wrapText="1"/>
    </xf>
    <xf numFmtId="49" fontId="19" fillId="35" borderId="11" xfId="0" applyNumberFormat="1" applyFont="1" applyFill="1" applyBorder="1" applyAlignment="1">
      <alignment vertical="center" wrapText="1"/>
    </xf>
    <xf numFmtId="0" fontId="19" fillId="36" borderId="11" xfId="0" applyFont="1" applyFill="1" applyBorder="1" applyAlignment="1">
      <alignment vertical="top" wrapText="1"/>
    </xf>
    <xf numFmtId="0" fontId="15" fillId="35" borderId="11" xfId="0" applyFont="1" applyFill="1" applyBorder="1" applyAlignment="1">
      <alignment horizontal="left" vertical="center" wrapText="1"/>
    </xf>
    <xf numFmtId="49" fontId="11" fillId="35" borderId="11" xfId="0" applyNumberFormat="1" applyFont="1" applyFill="1" applyBorder="1" applyAlignment="1">
      <alignment horizontal="center" wrapText="1"/>
    </xf>
    <xf numFmtId="49" fontId="11" fillId="35" borderId="11" xfId="0" applyNumberFormat="1" applyFont="1" applyFill="1" applyBorder="1" applyAlignment="1">
      <alignment horizontal="center"/>
    </xf>
    <xf numFmtId="49" fontId="15" fillId="35" borderId="11" xfId="0" applyNumberFormat="1" applyFont="1" applyFill="1" applyBorder="1" applyAlignment="1">
      <alignment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19" fillId="36" borderId="11" xfId="0" applyFont="1" applyFill="1" applyBorder="1" applyAlignment="1">
      <alignment horizontal="left" wrapText="1"/>
    </xf>
    <xf numFmtId="0" fontId="19" fillId="35" borderId="11" xfId="0" applyFont="1" applyFill="1" applyBorder="1" applyAlignment="1">
      <alignment wrapText="1"/>
    </xf>
    <xf numFmtId="205" fontId="10" fillId="0" borderId="0" xfId="0" applyNumberFormat="1" applyFont="1" applyFill="1" applyAlignment="1">
      <alignment/>
    </xf>
    <xf numFmtId="171" fontId="5" fillId="0" borderId="10" xfId="60" applyNumberFormat="1" applyFont="1" applyBorder="1" applyAlignment="1">
      <alignment/>
    </xf>
    <xf numFmtId="171" fontId="2" fillId="0" borderId="10" xfId="60" applyNumberFormat="1" applyFont="1" applyBorder="1" applyAlignment="1">
      <alignment/>
    </xf>
    <xf numFmtId="171" fontId="2" fillId="0" borderId="11" xfId="60" applyNumberFormat="1" applyFont="1" applyBorder="1" applyAlignment="1">
      <alignment/>
    </xf>
    <xf numFmtId="171" fontId="2" fillId="0" borderId="11" xfId="60" applyNumberFormat="1" applyFont="1" applyFill="1" applyBorder="1" applyAlignment="1">
      <alignment/>
    </xf>
    <xf numFmtId="171" fontId="2" fillId="0" borderId="10" xfId="60" applyNumberFormat="1" applyFont="1" applyFill="1" applyBorder="1" applyAlignment="1">
      <alignment/>
    </xf>
    <xf numFmtId="171" fontId="2" fillId="0" borderId="15" xfId="60" applyNumberFormat="1" applyFont="1" applyBorder="1" applyAlignment="1">
      <alignment/>
    </xf>
    <xf numFmtId="0" fontId="19" fillId="36" borderId="11" xfId="0" applyFont="1" applyFill="1" applyBorder="1" applyAlignment="1">
      <alignment vertical="center" wrapText="1"/>
    </xf>
    <xf numFmtId="4" fontId="10" fillId="35" borderId="0" xfId="0" applyNumberFormat="1" applyFont="1" applyFill="1" applyAlignment="1">
      <alignment horizontal="center"/>
    </xf>
    <xf numFmtId="4" fontId="11" fillId="35" borderId="11" xfId="0" applyNumberFormat="1" applyFont="1" applyFill="1" applyBorder="1" applyAlignment="1">
      <alignment horizontal="right"/>
    </xf>
    <xf numFmtId="4" fontId="11" fillId="35" borderId="11" xfId="0" applyNumberFormat="1" applyFont="1" applyFill="1" applyBorder="1" applyAlignment="1">
      <alignment/>
    </xf>
    <xf numFmtId="4" fontId="12" fillId="35" borderId="11" xfId="0" applyNumberFormat="1" applyFont="1" applyFill="1" applyBorder="1" applyAlignment="1">
      <alignment/>
    </xf>
    <xf numFmtId="4" fontId="10" fillId="35" borderId="11" xfId="0" applyNumberFormat="1" applyFont="1" applyFill="1" applyBorder="1" applyAlignment="1">
      <alignment/>
    </xf>
    <xf numFmtId="4" fontId="14" fillId="35" borderId="11" xfId="0" applyNumberFormat="1" applyFont="1" applyFill="1" applyBorder="1" applyAlignment="1">
      <alignment/>
    </xf>
    <xf numFmtId="4" fontId="13" fillId="35" borderId="11" xfId="0" applyNumberFormat="1" applyFont="1" applyFill="1" applyBorder="1" applyAlignment="1">
      <alignment/>
    </xf>
    <xf numFmtId="4" fontId="10" fillId="35" borderId="0" xfId="0" applyNumberFormat="1" applyFont="1" applyFill="1" applyAlignment="1">
      <alignment/>
    </xf>
    <xf numFmtId="3" fontId="10" fillId="35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left" wrapText="1"/>
    </xf>
    <xf numFmtId="204" fontId="10" fillId="0" borderId="0" xfId="0" applyNumberFormat="1" applyFont="1" applyFill="1" applyAlignment="1">
      <alignment/>
    </xf>
    <xf numFmtId="192" fontId="6" fillId="0" borderId="0" xfId="60" applyNumberFormat="1" applyFont="1" applyBorder="1" applyAlignment="1">
      <alignment/>
    </xf>
    <xf numFmtId="0" fontId="17" fillId="0" borderId="0" xfId="0" applyFont="1" applyFill="1" applyAlignment="1">
      <alignment horizontal="left"/>
    </xf>
    <xf numFmtId="4" fontId="17" fillId="35" borderId="0" xfId="0" applyNumberFormat="1" applyFont="1" applyFill="1" applyAlignment="1">
      <alignment horizontal="left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1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2" fillId="0" borderId="0" xfId="0" applyFont="1" applyFill="1" applyAlignment="1">
      <alignment horizontal="center" wrapText="1"/>
    </xf>
    <xf numFmtId="4" fontId="12" fillId="35" borderId="11" xfId="0" applyNumberFormat="1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96;&#1080;&#1092;&#1088;&#1086;&#1074;&#1082;&#1072;%20&#1082;%20&#1089;&#1084;&#1077;&#1090;&#1077;%20&#1088;-&#1076;&#1086;&#1074;%20&#1055;&#1056;&#1054;&#1045;&#1050;&#1058;%20&#1085;&#1072;%202019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02"/>
      <sheetName val="0104"/>
      <sheetName val="0106"/>
      <sheetName val="0111"/>
      <sheetName val="0113 (225)"/>
      <sheetName val="0113 (226)"/>
      <sheetName val="0203"/>
      <sheetName val="0309"/>
      <sheetName val="0310"/>
      <sheetName val="0409"/>
      <sheetName val="0412"/>
      <sheetName val="0501"/>
      <sheetName val="0502"/>
      <sheetName val="0503"/>
      <sheetName val="0801 "/>
      <sheetName val="1001"/>
      <sheetName val="1006"/>
      <sheetName val="1102"/>
      <sheetName val="Лист1"/>
    </sheetNames>
    <sheetDataSet>
      <sheetData sheetId="1">
        <row r="113">
          <cell r="D113">
            <v>15000</v>
          </cell>
        </row>
        <row r="115">
          <cell r="D115">
            <v>100000</v>
          </cell>
        </row>
      </sheetData>
      <sheetData sheetId="3">
        <row r="13">
          <cell r="C13">
            <v>500000</v>
          </cell>
        </row>
      </sheetData>
      <sheetData sheetId="4">
        <row r="16">
          <cell r="C16">
            <v>260000</v>
          </cell>
        </row>
      </sheetData>
      <sheetData sheetId="5">
        <row r="16">
          <cell r="C16">
            <v>414000</v>
          </cell>
        </row>
      </sheetData>
      <sheetData sheetId="6">
        <row r="10">
          <cell r="D10">
            <v>354199.9973</v>
          </cell>
        </row>
        <row r="15">
          <cell r="D15">
            <v>13400</v>
          </cell>
        </row>
        <row r="19">
          <cell r="D19">
            <v>16700</v>
          </cell>
        </row>
      </sheetData>
      <sheetData sheetId="7">
        <row r="18">
          <cell r="C18">
            <v>50000</v>
          </cell>
        </row>
      </sheetData>
      <sheetData sheetId="8">
        <row r="32">
          <cell r="C32">
            <v>250000</v>
          </cell>
        </row>
      </sheetData>
      <sheetData sheetId="13">
        <row r="21">
          <cell r="D21">
            <v>30000</v>
          </cell>
        </row>
      </sheetData>
      <sheetData sheetId="14">
        <row r="70">
          <cell r="D70">
            <v>98890</v>
          </cell>
        </row>
        <row r="79">
          <cell r="D79">
            <v>19720</v>
          </cell>
        </row>
      </sheetData>
      <sheetData sheetId="15">
        <row r="15">
          <cell r="C15">
            <v>80360.76</v>
          </cell>
        </row>
      </sheetData>
      <sheetData sheetId="16">
        <row r="15">
          <cell r="C15">
            <v>300000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view="pageBreakPreview" zoomScale="90" zoomScaleNormal="85" zoomScaleSheetLayoutView="90" zoomScalePageLayoutView="0" workbookViewId="0" topLeftCell="A1">
      <selection activeCell="C3" sqref="C3"/>
    </sheetView>
  </sheetViews>
  <sheetFormatPr defaultColWidth="9.00390625" defaultRowHeight="12.75"/>
  <cols>
    <col min="1" max="1" width="51.125" style="0" customWidth="1"/>
    <col min="2" max="2" width="6.375" style="0" customWidth="1"/>
    <col min="3" max="3" width="9.75390625" style="0" customWidth="1"/>
    <col min="4" max="4" width="27.75390625" style="0" customWidth="1"/>
    <col min="5" max="5" width="24.625" style="0" customWidth="1"/>
  </cols>
  <sheetData>
    <row r="1" spans="3:4" ht="15">
      <c r="C1" s="94" t="s">
        <v>154</v>
      </c>
      <c r="D1" s="94"/>
    </row>
    <row r="2" spans="3:4" ht="15">
      <c r="C2" s="95" t="s">
        <v>62</v>
      </c>
      <c r="D2" s="95"/>
    </row>
    <row r="3" spans="1:5" ht="15">
      <c r="A3" s="1"/>
      <c r="B3" s="2"/>
      <c r="C3" s="96" t="s">
        <v>292</v>
      </c>
      <c r="D3" s="96"/>
      <c r="E3" s="36"/>
    </row>
    <row r="4" spans="1:5" ht="9" customHeight="1">
      <c r="A4" s="3"/>
      <c r="B4" s="4"/>
      <c r="C4" s="158"/>
      <c r="D4" s="158"/>
      <c r="E4" s="36"/>
    </row>
    <row r="5" spans="1:5" ht="6.75" customHeight="1">
      <c r="A5" s="3"/>
      <c r="B5" s="4"/>
      <c r="C5" s="158"/>
      <c r="D5" s="158"/>
      <c r="E5" s="36"/>
    </row>
    <row r="6" spans="1:5" ht="6.75" customHeight="1">
      <c r="A6" s="3"/>
      <c r="B6" s="4"/>
      <c r="C6" s="4"/>
      <c r="D6" s="147"/>
      <c r="E6" s="36"/>
    </row>
    <row r="7" spans="1:5" ht="6.75" customHeight="1">
      <c r="A7" s="3"/>
      <c r="B7" s="4"/>
      <c r="C7" s="4"/>
      <c r="D7" s="147"/>
      <c r="E7" s="36"/>
    </row>
    <row r="8" spans="1:5" ht="5.25" customHeight="1">
      <c r="A8" s="3"/>
      <c r="B8" s="4"/>
      <c r="C8" s="4"/>
      <c r="D8" s="36"/>
      <c r="E8" s="36"/>
    </row>
    <row r="9" spans="1:4" ht="14.25">
      <c r="A9" s="160" t="s">
        <v>289</v>
      </c>
      <c r="B9" s="160"/>
      <c r="C9" s="160"/>
      <c r="D9" s="160"/>
    </row>
    <row r="10" spans="1:4" ht="14.25">
      <c r="A10" s="160" t="s">
        <v>0</v>
      </c>
      <c r="B10" s="160"/>
      <c r="C10" s="160"/>
      <c r="D10" s="160"/>
    </row>
    <row r="11" spans="1:4" ht="14.25">
      <c r="A11" s="160" t="s">
        <v>1</v>
      </c>
      <c r="B11" s="160"/>
      <c r="C11" s="160"/>
      <c r="D11" s="160"/>
    </row>
    <row r="12" spans="1:3" ht="15" hidden="1">
      <c r="A12" s="5"/>
      <c r="B12" s="6"/>
      <c r="C12" s="6"/>
    </row>
    <row r="13" spans="1:5" ht="9" customHeight="1">
      <c r="A13" s="152" t="s">
        <v>3</v>
      </c>
      <c r="B13" s="155" t="s">
        <v>4</v>
      </c>
      <c r="C13" s="155" t="s">
        <v>66</v>
      </c>
      <c r="D13" s="152" t="s">
        <v>2</v>
      </c>
      <c r="E13" s="159"/>
    </row>
    <row r="14" spans="1:5" ht="6.75" customHeight="1">
      <c r="A14" s="153"/>
      <c r="B14" s="156"/>
      <c r="C14" s="156"/>
      <c r="D14" s="153"/>
      <c r="E14" s="159"/>
    </row>
    <row r="15" spans="1:5" ht="6" customHeight="1">
      <c r="A15" s="153"/>
      <c r="B15" s="156"/>
      <c r="C15" s="156"/>
      <c r="D15" s="153"/>
      <c r="E15" s="159"/>
    </row>
    <row r="16" spans="1:5" ht="6" customHeight="1">
      <c r="A16" s="154"/>
      <c r="B16" s="157"/>
      <c r="C16" s="157"/>
      <c r="D16" s="154"/>
      <c r="E16" s="159"/>
    </row>
    <row r="17" spans="1:5" ht="12.75" hidden="1">
      <c r="A17" s="8">
        <v>1</v>
      </c>
      <c r="B17" s="9">
        <v>2</v>
      </c>
      <c r="C17" s="9">
        <v>3</v>
      </c>
      <c r="D17" s="10">
        <v>4</v>
      </c>
      <c r="E17" s="33"/>
    </row>
    <row r="18" spans="1:5" ht="18" customHeight="1">
      <c r="A18" s="11" t="s">
        <v>5</v>
      </c>
      <c r="B18" s="12" t="s">
        <v>6</v>
      </c>
      <c r="C18" s="38" t="s">
        <v>55</v>
      </c>
      <c r="D18" s="132">
        <f>SUM(D19:D28)</f>
        <v>9302.93181</v>
      </c>
      <c r="E18" s="34"/>
    </row>
    <row r="19" spans="1:5" ht="33" customHeight="1">
      <c r="A19" s="53" t="s">
        <v>7</v>
      </c>
      <c r="B19" s="13" t="s">
        <v>6</v>
      </c>
      <c r="C19" s="42" t="s">
        <v>8</v>
      </c>
      <c r="D19" s="133">
        <f>'прил 6'!I17</f>
        <v>884.34704</v>
      </c>
      <c r="E19" s="35"/>
    </row>
    <row r="20" spans="1:5" ht="39.75" customHeight="1" hidden="1">
      <c r="A20" s="7" t="s">
        <v>64</v>
      </c>
      <c r="B20" s="13" t="s">
        <v>6</v>
      </c>
      <c r="C20" s="42" t="s">
        <v>9</v>
      </c>
      <c r="D20" s="132">
        <f>'прил 6'!I22</f>
        <v>0</v>
      </c>
      <c r="E20" s="35"/>
    </row>
    <row r="21" spans="1:5" ht="37.5" customHeight="1" hidden="1">
      <c r="A21" s="7" t="s">
        <v>7</v>
      </c>
      <c r="B21" s="37" t="s">
        <v>6</v>
      </c>
      <c r="C21" s="38" t="s">
        <v>8</v>
      </c>
      <c r="D21" s="132"/>
      <c r="E21" s="35"/>
    </row>
    <row r="22" spans="1:5" ht="40.5" customHeight="1">
      <c r="A22" s="7" t="s">
        <v>10</v>
      </c>
      <c r="B22" s="15" t="s">
        <v>6</v>
      </c>
      <c r="C22" s="41" t="s">
        <v>11</v>
      </c>
      <c r="D22" s="132">
        <f>'прил 6'!I30</f>
        <v>7229.28477</v>
      </c>
      <c r="E22" s="35"/>
    </row>
    <row r="23" spans="1:5" ht="28.5" customHeight="1">
      <c r="A23" s="7" t="s">
        <v>12</v>
      </c>
      <c r="B23" s="15" t="s">
        <v>6</v>
      </c>
      <c r="C23" s="41" t="s">
        <v>13</v>
      </c>
      <c r="D23" s="132">
        <f>'прил 6'!I58</f>
        <v>15.3</v>
      </c>
      <c r="E23" s="35"/>
    </row>
    <row r="24" spans="1:5" ht="22.5" customHeight="1" hidden="1">
      <c r="A24" s="7" t="s">
        <v>14</v>
      </c>
      <c r="B24" s="15" t="s">
        <v>6</v>
      </c>
      <c r="C24" s="41" t="s">
        <v>15</v>
      </c>
      <c r="D24" s="132">
        <f>'прил 6'!I62</f>
        <v>0</v>
      </c>
      <c r="E24" s="35"/>
    </row>
    <row r="25" spans="1:5" ht="12.75" hidden="1">
      <c r="A25" s="7" t="s">
        <v>16</v>
      </c>
      <c r="B25" s="15" t="s">
        <v>6</v>
      </c>
      <c r="C25" s="41">
        <v>12</v>
      </c>
      <c r="D25" s="132">
        <v>0</v>
      </c>
      <c r="E25" s="35"/>
    </row>
    <row r="26" spans="1:5" ht="38.25" hidden="1">
      <c r="A26" s="32" t="s">
        <v>51</v>
      </c>
      <c r="B26" s="37"/>
      <c r="C26" s="38"/>
      <c r="D26" s="132"/>
      <c r="E26" s="35"/>
    </row>
    <row r="27" spans="1:5" ht="20.25" customHeight="1">
      <c r="A27" s="7" t="s">
        <v>17</v>
      </c>
      <c r="B27" s="15" t="s">
        <v>6</v>
      </c>
      <c r="C27" s="38" t="s">
        <v>70</v>
      </c>
      <c r="D27" s="132">
        <f>'прил 6'!I66</f>
        <v>500</v>
      </c>
      <c r="E27" s="35"/>
    </row>
    <row r="28" spans="1:5" ht="19.5" customHeight="1">
      <c r="A28" s="53" t="s">
        <v>18</v>
      </c>
      <c r="B28" s="16" t="s">
        <v>6</v>
      </c>
      <c r="C28" s="40" t="s">
        <v>71</v>
      </c>
      <c r="D28" s="132">
        <f>'прил 6'!I71</f>
        <v>674</v>
      </c>
      <c r="E28" s="35"/>
    </row>
    <row r="29" spans="1:5" ht="16.5" customHeight="1">
      <c r="A29" s="11" t="s">
        <v>52</v>
      </c>
      <c r="B29" s="37" t="s">
        <v>8</v>
      </c>
      <c r="C29" s="41"/>
      <c r="D29" s="132">
        <f>'прил 6'!I85</f>
        <v>370.8999973</v>
      </c>
      <c r="E29" s="35"/>
    </row>
    <row r="30" spans="1:5" ht="20.25" customHeight="1">
      <c r="A30" s="7" t="s">
        <v>53</v>
      </c>
      <c r="B30" s="37" t="s">
        <v>8</v>
      </c>
      <c r="C30" s="38" t="s">
        <v>9</v>
      </c>
      <c r="D30" s="132">
        <f>'прил 6'!I86</f>
        <v>370.8999973</v>
      </c>
      <c r="E30" s="35"/>
    </row>
    <row r="31" spans="1:5" ht="27" customHeight="1">
      <c r="A31" s="51" t="s">
        <v>19</v>
      </c>
      <c r="B31" s="40" t="s">
        <v>9</v>
      </c>
      <c r="C31" s="40" t="s">
        <v>55</v>
      </c>
      <c r="D31" s="133">
        <f>'прил 6'!I94</f>
        <v>300</v>
      </c>
      <c r="E31" s="35"/>
    </row>
    <row r="32" spans="1:5" ht="27" customHeight="1">
      <c r="A32" s="56" t="s">
        <v>69</v>
      </c>
      <c r="B32" s="40" t="s">
        <v>9</v>
      </c>
      <c r="C32" s="40" t="s">
        <v>20</v>
      </c>
      <c r="D32" s="133">
        <f>'прил 6'!I95</f>
        <v>50</v>
      </c>
      <c r="E32" s="35"/>
    </row>
    <row r="33" spans="1:5" ht="20.25" customHeight="1">
      <c r="A33" s="52" t="s">
        <v>58</v>
      </c>
      <c r="B33" s="40" t="s">
        <v>9</v>
      </c>
      <c r="C33" s="40" t="s">
        <v>48</v>
      </c>
      <c r="D33" s="133">
        <f>'прил 6'!I100</f>
        <v>250</v>
      </c>
      <c r="E33" s="35"/>
    </row>
    <row r="34" spans="1:5" ht="20.25" customHeight="1">
      <c r="A34" s="51" t="s">
        <v>61</v>
      </c>
      <c r="B34" s="40" t="s">
        <v>11</v>
      </c>
      <c r="C34" s="40" t="s">
        <v>55</v>
      </c>
      <c r="D34" s="133">
        <f>'прил 6'!I105</f>
        <v>3649.8081900000006</v>
      </c>
      <c r="E34" s="35"/>
    </row>
    <row r="35" spans="1:5" ht="25.5" customHeight="1">
      <c r="A35" s="52" t="s">
        <v>75</v>
      </c>
      <c r="B35" s="40" t="s">
        <v>11</v>
      </c>
      <c r="C35" s="40" t="s">
        <v>20</v>
      </c>
      <c r="D35" s="133">
        <f>'прил 6'!I106</f>
        <v>3412.4021900000002</v>
      </c>
      <c r="E35" s="35"/>
    </row>
    <row r="36" spans="1:5" ht="19.5" customHeight="1">
      <c r="A36" s="52" t="s">
        <v>22</v>
      </c>
      <c r="B36" s="40" t="s">
        <v>11</v>
      </c>
      <c r="C36" s="40" t="s">
        <v>45</v>
      </c>
      <c r="D36" s="133">
        <f>'прил 6'!I117</f>
        <v>237.396</v>
      </c>
      <c r="E36" s="35"/>
    </row>
    <row r="37" spans="1:5" ht="19.5" customHeight="1">
      <c r="A37" s="19" t="s">
        <v>23</v>
      </c>
      <c r="B37" s="14" t="s">
        <v>24</v>
      </c>
      <c r="C37" s="40" t="s">
        <v>55</v>
      </c>
      <c r="D37" s="133">
        <f>'прил 6'!I125</f>
        <v>10889.32986</v>
      </c>
      <c r="E37" s="34"/>
    </row>
    <row r="38" spans="1:5" ht="18" customHeight="1">
      <c r="A38" s="53" t="s">
        <v>47</v>
      </c>
      <c r="B38" s="14" t="s">
        <v>24</v>
      </c>
      <c r="C38" s="42" t="s">
        <v>6</v>
      </c>
      <c r="D38" s="133">
        <f>'прил 6'!I126</f>
        <v>4100.3004</v>
      </c>
      <c r="E38" s="34"/>
    </row>
    <row r="39" spans="1:5" ht="16.5" customHeight="1">
      <c r="A39" s="18" t="s">
        <v>25</v>
      </c>
      <c r="B39" s="20" t="s">
        <v>24</v>
      </c>
      <c r="C39" s="42" t="s">
        <v>8</v>
      </c>
      <c r="D39" s="134">
        <f>'прил 6'!I140</f>
        <v>389.9</v>
      </c>
      <c r="E39" s="35"/>
    </row>
    <row r="40" spans="1:5" ht="24" customHeight="1" hidden="1">
      <c r="A40" s="18" t="s">
        <v>26</v>
      </c>
      <c r="B40" s="20" t="s">
        <v>24</v>
      </c>
      <c r="C40" s="42" t="s">
        <v>11</v>
      </c>
      <c r="D40" s="135"/>
      <c r="E40" s="35"/>
    </row>
    <row r="41" spans="1:5" ht="13.5" customHeight="1" hidden="1">
      <c r="A41" s="21" t="s">
        <v>27</v>
      </c>
      <c r="B41" s="14" t="s">
        <v>15</v>
      </c>
      <c r="C41" s="38"/>
      <c r="D41" s="132">
        <f>SUM(D42:D45)</f>
        <v>0</v>
      </c>
      <c r="E41" s="34"/>
    </row>
    <row r="42" spans="1:5" ht="14.25" customHeight="1" hidden="1">
      <c r="A42" s="22" t="s">
        <v>28</v>
      </c>
      <c r="B42" s="14" t="s">
        <v>15</v>
      </c>
      <c r="C42" s="43" t="s">
        <v>6</v>
      </c>
      <c r="D42" s="136">
        <v>0</v>
      </c>
      <c r="E42" s="35"/>
    </row>
    <row r="43" spans="1:5" ht="15" customHeight="1" hidden="1">
      <c r="A43" s="18" t="s">
        <v>29</v>
      </c>
      <c r="B43" s="14" t="s">
        <v>15</v>
      </c>
      <c r="C43" s="44" t="s">
        <v>8</v>
      </c>
      <c r="D43" s="134">
        <v>0</v>
      </c>
      <c r="E43" s="35"/>
    </row>
    <row r="44" spans="1:5" ht="15.75" customHeight="1" hidden="1">
      <c r="A44" s="18" t="s">
        <v>30</v>
      </c>
      <c r="B44" s="14" t="s">
        <v>15</v>
      </c>
      <c r="C44" s="44" t="s">
        <v>15</v>
      </c>
      <c r="D44" s="134"/>
      <c r="E44" s="35"/>
    </row>
    <row r="45" spans="1:5" ht="17.25" customHeight="1" hidden="1">
      <c r="A45" s="18" t="s">
        <v>31</v>
      </c>
      <c r="B45" s="14" t="s">
        <v>15</v>
      </c>
      <c r="C45" s="44" t="s">
        <v>20</v>
      </c>
      <c r="D45" s="134"/>
      <c r="E45" s="35"/>
    </row>
    <row r="46" spans="1:5" ht="18" customHeight="1">
      <c r="A46" s="18" t="s">
        <v>54</v>
      </c>
      <c r="B46" s="20" t="s">
        <v>24</v>
      </c>
      <c r="C46" s="40" t="s">
        <v>9</v>
      </c>
      <c r="D46" s="134">
        <f>'прил 6'!I147</f>
        <v>6399.12946</v>
      </c>
      <c r="E46" s="35"/>
    </row>
    <row r="47" spans="1:5" ht="17.25" customHeight="1" hidden="1">
      <c r="A47" s="17" t="s">
        <v>27</v>
      </c>
      <c r="B47" s="50" t="s">
        <v>15</v>
      </c>
      <c r="C47" s="40" t="s">
        <v>55</v>
      </c>
      <c r="D47" s="134" t="e">
        <f>SUM(#REF!)</f>
        <v>#REF!</v>
      </c>
      <c r="E47" s="35"/>
    </row>
    <row r="48" spans="1:5" ht="25.5" customHeight="1">
      <c r="A48" s="17" t="s">
        <v>49</v>
      </c>
      <c r="B48" s="14" t="s">
        <v>32</v>
      </c>
      <c r="C48" s="40" t="s">
        <v>55</v>
      </c>
      <c r="D48" s="133">
        <f>'прил 6'!I183</f>
        <v>7005.40476</v>
      </c>
      <c r="E48" s="34"/>
    </row>
    <row r="49" spans="1:5" ht="18.75" customHeight="1">
      <c r="A49" s="18" t="s">
        <v>33</v>
      </c>
      <c r="B49" s="14" t="s">
        <v>32</v>
      </c>
      <c r="C49" s="44" t="s">
        <v>6</v>
      </c>
      <c r="D49" s="133">
        <f>'прил 6'!I184</f>
        <v>7005.40476</v>
      </c>
      <c r="E49" s="35"/>
    </row>
    <row r="50" spans="1:5" ht="24.75" customHeight="1" hidden="1">
      <c r="A50" s="23" t="s">
        <v>34</v>
      </c>
      <c r="B50" s="14" t="s">
        <v>32</v>
      </c>
      <c r="C50" s="44" t="s">
        <v>13</v>
      </c>
      <c r="D50" s="133"/>
      <c r="E50" s="35"/>
    </row>
    <row r="51" spans="1:5" ht="20.25" customHeight="1">
      <c r="A51" s="57" t="s">
        <v>36</v>
      </c>
      <c r="B51" s="38" t="s">
        <v>48</v>
      </c>
      <c r="C51" s="40" t="s">
        <v>55</v>
      </c>
      <c r="D51" s="133">
        <f>'прил 6'!I220</f>
        <v>380.36076</v>
      </c>
      <c r="E51" s="35"/>
    </row>
    <row r="52" spans="1:5" ht="24.75" customHeight="1">
      <c r="A52" s="58" t="s">
        <v>37</v>
      </c>
      <c r="B52" s="38" t="s">
        <v>48</v>
      </c>
      <c r="C52" s="44" t="s">
        <v>6</v>
      </c>
      <c r="D52" s="133">
        <f>'прил 6'!I221</f>
        <v>80.36076</v>
      </c>
      <c r="E52" s="35"/>
    </row>
    <row r="53" spans="1:5" ht="24.75" customHeight="1">
      <c r="A53" s="56" t="s">
        <v>203</v>
      </c>
      <c r="B53" s="38" t="s">
        <v>48</v>
      </c>
      <c r="C53" s="39" t="s">
        <v>13</v>
      </c>
      <c r="D53" s="133">
        <f>'прил 6'!I235</f>
        <v>300</v>
      </c>
      <c r="E53" s="35"/>
    </row>
    <row r="54" spans="1:5" ht="24.75" customHeight="1" hidden="1">
      <c r="A54" s="56" t="s">
        <v>144</v>
      </c>
      <c r="B54" s="38" t="s">
        <v>48</v>
      </c>
      <c r="C54" s="39" t="s">
        <v>11</v>
      </c>
      <c r="D54" s="133">
        <f>'прил 6'!I231</f>
        <v>0</v>
      </c>
      <c r="E54" s="35"/>
    </row>
    <row r="55" spans="1:5" ht="15.75" customHeight="1">
      <c r="A55" s="17" t="s">
        <v>73</v>
      </c>
      <c r="B55" s="14">
        <v>11</v>
      </c>
      <c r="C55" s="40" t="s">
        <v>55</v>
      </c>
      <c r="D55" s="133">
        <f>'прил 6'!I240</f>
        <v>300</v>
      </c>
      <c r="E55" s="34"/>
    </row>
    <row r="56" spans="1:5" ht="17.25" customHeight="1">
      <c r="A56" s="18" t="s">
        <v>72</v>
      </c>
      <c r="B56" s="14">
        <v>11</v>
      </c>
      <c r="C56" s="39" t="s">
        <v>8</v>
      </c>
      <c r="D56" s="133">
        <f>'прил 6'!I241</f>
        <v>300</v>
      </c>
      <c r="E56" s="35"/>
    </row>
    <row r="57" spans="1:5" ht="14.25" customHeight="1" hidden="1">
      <c r="A57" s="24" t="s">
        <v>35</v>
      </c>
      <c r="B57" s="14" t="s">
        <v>20</v>
      </c>
      <c r="C57" s="44" t="s">
        <v>8</v>
      </c>
      <c r="D57" s="55"/>
      <c r="E57" s="35"/>
    </row>
    <row r="58" spans="1:5" ht="16.5" customHeight="1" hidden="1">
      <c r="A58" s="25" t="s">
        <v>36</v>
      </c>
      <c r="B58" s="26">
        <v>10</v>
      </c>
      <c r="C58" s="45" t="s">
        <v>55</v>
      </c>
      <c r="D58" s="55">
        <f>SUM(D59:D61)</f>
        <v>0</v>
      </c>
      <c r="E58" s="34"/>
    </row>
    <row r="59" spans="1:5" ht="15" customHeight="1" hidden="1">
      <c r="A59" s="27" t="s">
        <v>37</v>
      </c>
      <c r="B59" s="28">
        <v>10</v>
      </c>
      <c r="C59" s="46" t="s">
        <v>6</v>
      </c>
      <c r="D59" s="55"/>
      <c r="E59" s="35"/>
    </row>
    <row r="60" spans="1:5" ht="18.75" customHeight="1" hidden="1">
      <c r="A60" s="27" t="s">
        <v>38</v>
      </c>
      <c r="B60" s="28">
        <v>10</v>
      </c>
      <c r="C60" s="46" t="s">
        <v>9</v>
      </c>
      <c r="D60" s="55"/>
      <c r="E60" s="35"/>
    </row>
    <row r="61" spans="1:5" ht="17.25" customHeight="1" hidden="1">
      <c r="A61" s="27" t="s">
        <v>39</v>
      </c>
      <c r="B61" s="28">
        <v>10</v>
      </c>
      <c r="C61" s="46" t="s">
        <v>13</v>
      </c>
      <c r="D61" s="55"/>
      <c r="E61" s="35"/>
    </row>
    <row r="62" spans="1:5" ht="15" customHeight="1" hidden="1">
      <c r="A62" s="29" t="s">
        <v>40</v>
      </c>
      <c r="B62" s="28">
        <v>11</v>
      </c>
      <c r="C62" s="48" t="s">
        <v>55</v>
      </c>
      <c r="D62" s="55">
        <f>SUM(D63)</f>
        <v>0</v>
      </c>
      <c r="E62" s="34"/>
    </row>
    <row r="63" spans="1:5" ht="16.5" customHeight="1" hidden="1">
      <c r="A63" s="27" t="s">
        <v>41</v>
      </c>
      <c r="B63" s="28">
        <v>11</v>
      </c>
      <c r="C63" s="47" t="s">
        <v>6</v>
      </c>
      <c r="D63" s="54"/>
      <c r="E63" s="35"/>
    </row>
    <row r="64" spans="1:5" ht="22.5" customHeight="1">
      <c r="A64" s="29" t="s">
        <v>42</v>
      </c>
      <c r="B64" s="30"/>
      <c r="C64" s="49"/>
      <c r="D64" s="131">
        <f>SUM(D18+D29+D31+D34+D37+D48+D55+D58+D51)</f>
        <v>32198.7353773</v>
      </c>
      <c r="E64" s="149"/>
    </row>
    <row r="65" ht="12.75">
      <c r="E65" s="31"/>
    </row>
    <row r="66" ht="12.75">
      <c r="E66" s="31"/>
    </row>
    <row r="67" spans="1:5" ht="12.75">
      <c r="A67" s="1"/>
      <c r="E67" s="31"/>
    </row>
    <row r="68" spans="1:5" ht="12.75">
      <c r="A68" s="1"/>
      <c r="E68" s="31"/>
    </row>
    <row r="69" spans="1:5" ht="12.75">
      <c r="A69" s="1"/>
      <c r="E69" s="31"/>
    </row>
    <row r="70" spans="1:5" ht="16.5" customHeight="1">
      <c r="A70" s="1"/>
      <c r="E70" s="31"/>
    </row>
    <row r="71" spans="1:5" ht="12.75">
      <c r="A71" s="1"/>
      <c r="E71" s="31"/>
    </row>
    <row r="72" spans="1:5" ht="12.75">
      <c r="A72" s="1"/>
      <c r="E72" s="31"/>
    </row>
  </sheetData>
  <sheetProtection/>
  <mergeCells count="10">
    <mergeCell ref="D13:D16"/>
    <mergeCell ref="C13:C16"/>
    <mergeCell ref="C4:D4"/>
    <mergeCell ref="C5:D5"/>
    <mergeCell ref="E13:E16"/>
    <mergeCell ref="A9:D9"/>
    <mergeCell ref="A10:D10"/>
    <mergeCell ref="A11:D11"/>
    <mergeCell ref="A13:A16"/>
    <mergeCell ref="B13:B16"/>
  </mergeCells>
  <printOptions/>
  <pageMargins left="0.984251968503937" right="0" top="0.1968503937007874" bottom="0.984251968503937" header="0.31496062992125984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3"/>
  <sheetViews>
    <sheetView tabSelected="1" zoomScale="90" zoomScaleNormal="90" zoomScalePageLayoutView="0" workbookViewId="0" topLeftCell="A1">
      <selection activeCell="F4" sqref="F4:I4"/>
    </sheetView>
  </sheetViews>
  <sheetFormatPr defaultColWidth="9.00390625" defaultRowHeight="12.75"/>
  <cols>
    <col min="1" max="1" width="57.25390625" style="59" customWidth="1"/>
    <col min="2" max="2" width="5.125" style="59" hidden="1" customWidth="1"/>
    <col min="3" max="3" width="6.00390625" style="59" hidden="1" customWidth="1"/>
    <col min="4" max="4" width="6.00390625" style="59" customWidth="1"/>
    <col min="5" max="5" width="5.00390625" style="61" customWidth="1"/>
    <col min="6" max="6" width="5.125" style="59" customWidth="1"/>
    <col min="7" max="7" width="14.875" style="63" customWidth="1"/>
    <col min="8" max="8" width="5.00390625" style="59" customWidth="1"/>
    <col min="9" max="9" width="14.625" style="145" customWidth="1"/>
    <col min="10" max="10" width="8.625" style="59" hidden="1" customWidth="1"/>
    <col min="11" max="11" width="5.125" style="59" customWidth="1"/>
    <col min="12" max="13" width="9.125" style="59" customWidth="1"/>
    <col min="14" max="14" width="14.00390625" style="59" bestFit="1" customWidth="1"/>
    <col min="15" max="16384" width="9.125" style="59" customWidth="1"/>
  </cols>
  <sheetData>
    <row r="1" spans="5:9" ht="12.75" customHeight="1">
      <c r="E1" s="60"/>
      <c r="F1" s="167" t="s">
        <v>291</v>
      </c>
      <c r="G1" s="167"/>
      <c r="H1" s="167"/>
      <c r="I1" s="167"/>
    </row>
    <row r="2" spans="5:9" ht="12.75" customHeight="1">
      <c r="E2" s="60"/>
      <c r="F2" s="167" t="s">
        <v>98</v>
      </c>
      <c r="G2" s="167"/>
      <c r="H2" s="167"/>
      <c r="I2" s="167"/>
    </row>
    <row r="3" spans="5:9" ht="13.5" customHeight="1" hidden="1">
      <c r="E3" s="60"/>
      <c r="F3" s="168"/>
      <c r="G3" s="168"/>
      <c r="H3" s="168"/>
      <c r="I3" s="168"/>
    </row>
    <row r="4" spans="5:9" ht="14.25" customHeight="1">
      <c r="E4" s="60"/>
      <c r="F4" s="167" t="s">
        <v>292</v>
      </c>
      <c r="G4" s="167"/>
      <c r="H4" s="167"/>
      <c r="I4" s="167"/>
    </row>
    <row r="5" spans="6:9" ht="5.25" customHeight="1">
      <c r="F5" s="150"/>
      <c r="G5" s="150"/>
      <c r="H5" s="150"/>
      <c r="I5" s="151"/>
    </row>
    <row r="6" spans="1:9" ht="4.5" customHeight="1">
      <c r="A6" s="169"/>
      <c r="B6" s="169"/>
      <c r="C6" s="169"/>
      <c r="D6" s="169"/>
      <c r="E6" s="169"/>
      <c r="F6" s="169"/>
      <c r="G6" s="169"/>
      <c r="H6" s="169"/>
      <c r="I6" s="169"/>
    </row>
    <row r="7" spans="1:9" ht="2.25" customHeight="1">
      <c r="A7" s="172"/>
      <c r="B7" s="172"/>
      <c r="C7" s="172"/>
      <c r="D7" s="172"/>
      <c r="E7" s="172"/>
      <c r="F7" s="172"/>
      <c r="G7" s="172"/>
      <c r="H7" s="172"/>
      <c r="I7" s="172"/>
    </row>
    <row r="8" spans="1:9" ht="1.5" customHeight="1">
      <c r="A8" s="161"/>
      <c r="B8" s="161"/>
      <c r="C8" s="161"/>
      <c r="D8" s="161"/>
      <c r="E8" s="161"/>
      <c r="F8" s="161"/>
      <c r="G8" s="161"/>
      <c r="H8" s="161"/>
      <c r="I8" s="161"/>
    </row>
    <row r="9" spans="1:9" ht="9.75" customHeight="1">
      <c r="A9" s="161"/>
      <c r="B9" s="161"/>
      <c r="C9" s="161"/>
      <c r="D9" s="161"/>
      <c r="E9" s="161"/>
      <c r="F9" s="161"/>
      <c r="G9" s="161"/>
      <c r="H9" s="161"/>
      <c r="I9" s="161"/>
    </row>
    <row r="10" spans="1:9" ht="31.5" customHeight="1">
      <c r="A10" s="162" t="s">
        <v>290</v>
      </c>
      <c r="B10" s="162"/>
      <c r="C10" s="162"/>
      <c r="D10" s="162"/>
      <c r="E10" s="162"/>
      <c r="F10" s="162"/>
      <c r="G10" s="162"/>
      <c r="H10" s="162"/>
      <c r="I10" s="162"/>
    </row>
    <row r="11" spans="1:9" ht="21" customHeight="1">
      <c r="A11" s="62"/>
      <c r="B11" s="62"/>
      <c r="C11" s="62"/>
      <c r="D11" s="62"/>
      <c r="E11" s="63"/>
      <c r="F11" s="63"/>
      <c r="H11" s="63"/>
      <c r="I11" s="138"/>
    </row>
    <row r="12" spans="1:11" ht="12" customHeight="1">
      <c r="A12" s="163" t="s">
        <v>211</v>
      </c>
      <c r="B12" s="163" t="s">
        <v>76</v>
      </c>
      <c r="C12" s="163" t="s">
        <v>46</v>
      </c>
      <c r="D12" s="163" t="s">
        <v>76</v>
      </c>
      <c r="E12" s="163" t="s">
        <v>77</v>
      </c>
      <c r="F12" s="163" t="s">
        <v>78</v>
      </c>
      <c r="G12" s="163" t="s">
        <v>43</v>
      </c>
      <c r="H12" s="163" t="s">
        <v>79</v>
      </c>
      <c r="I12" s="170" t="s">
        <v>80</v>
      </c>
      <c r="J12" s="165"/>
      <c r="K12" s="166"/>
    </row>
    <row r="13" spans="1:11" ht="39" customHeight="1">
      <c r="A13" s="164"/>
      <c r="B13" s="163"/>
      <c r="C13" s="163"/>
      <c r="D13" s="163"/>
      <c r="E13" s="164"/>
      <c r="F13" s="164"/>
      <c r="G13" s="164"/>
      <c r="H13" s="164"/>
      <c r="I13" s="171"/>
      <c r="J13" s="165"/>
      <c r="K13" s="166"/>
    </row>
    <row r="14" spans="1:9" ht="12">
      <c r="A14" s="64">
        <v>1</v>
      </c>
      <c r="B14" s="64"/>
      <c r="C14" s="64"/>
      <c r="D14" s="64">
        <v>2</v>
      </c>
      <c r="E14" s="65">
        <v>3</v>
      </c>
      <c r="F14" s="65">
        <v>4</v>
      </c>
      <c r="G14" s="65">
        <v>5</v>
      </c>
      <c r="H14" s="65">
        <v>6</v>
      </c>
      <c r="I14" s="146">
        <v>7</v>
      </c>
    </row>
    <row r="15" spans="1:9" ht="15.75" customHeight="1">
      <c r="A15" s="85" t="s">
        <v>99</v>
      </c>
      <c r="B15" s="66"/>
      <c r="C15" s="66"/>
      <c r="D15" s="66">
        <v>819</v>
      </c>
      <c r="E15" s="67"/>
      <c r="F15" s="67"/>
      <c r="G15" s="67"/>
      <c r="H15" s="67"/>
      <c r="I15" s="139">
        <f>I16+I94+I105+I125+I183+I220+I240+I85</f>
        <v>32198.735377300003</v>
      </c>
    </row>
    <row r="16" spans="1:9" s="69" customFormat="1" ht="17.25" customHeight="1">
      <c r="A16" s="91" t="s">
        <v>5</v>
      </c>
      <c r="B16" s="92" t="s">
        <v>81</v>
      </c>
      <c r="C16" s="92" t="s">
        <v>81</v>
      </c>
      <c r="D16" s="92" t="s">
        <v>65</v>
      </c>
      <c r="E16" s="93" t="s">
        <v>6</v>
      </c>
      <c r="F16" s="93"/>
      <c r="G16" s="93"/>
      <c r="H16" s="93"/>
      <c r="I16" s="140">
        <f>I17+I30+I58+I62+I66+I71</f>
        <v>9302.93181</v>
      </c>
    </row>
    <row r="17" spans="1:9" s="72" customFormat="1" ht="22.5">
      <c r="A17" s="86" t="s">
        <v>82</v>
      </c>
      <c r="B17" s="70" t="s">
        <v>81</v>
      </c>
      <c r="C17" s="70" t="s">
        <v>81</v>
      </c>
      <c r="D17" s="70" t="s">
        <v>65</v>
      </c>
      <c r="E17" s="71" t="s">
        <v>6</v>
      </c>
      <c r="F17" s="71" t="s">
        <v>8</v>
      </c>
      <c r="G17" s="71"/>
      <c r="H17" s="71"/>
      <c r="I17" s="141">
        <f>I18</f>
        <v>884.34704</v>
      </c>
    </row>
    <row r="18" spans="1:9" ht="15" customHeight="1">
      <c r="A18" s="87" t="s">
        <v>105</v>
      </c>
      <c r="B18" s="73" t="s">
        <v>81</v>
      </c>
      <c r="C18" s="73" t="s">
        <v>81</v>
      </c>
      <c r="D18" s="73" t="s">
        <v>65</v>
      </c>
      <c r="E18" s="74" t="s">
        <v>6</v>
      </c>
      <c r="F18" s="74" t="s">
        <v>8</v>
      </c>
      <c r="G18" s="74" t="s">
        <v>156</v>
      </c>
      <c r="H18" s="74"/>
      <c r="I18" s="142">
        <f>I19</f>
        <v>884.34704</v>
      </c>
    </row>
    <row r="19" spans="1:9" ht="17.25" customHeight="1">
      <c r="A19" s="87" t="s">
        <v>50</v>
      </c>
      <c r="B19" s="73" t="s">
        <v>81</v>
      </c>
      <c r="C19" s="73" t="s">
        <v>81</v>
      </c>
      <c r="D19" s="73" t="s">
        <v>65</v>
      </c>
      <c r="E19" s="74" t="s">
        <v>6</v>
      </c>
      <c r="F19" s="74" t="s">
        <v>8</v>
      </c>
      <c r="G19" s="74" t="s">
        <v>157</v>
      </c>
      <c r="H19" s="74"/>
      <c r="I19" s="142">
        <f>I21</f>
        <v>884.34704</v>
      </c>
    </row>
    <row r="20" spans="1:14" ht="26.25" customHeight="1">
      <c r="A20" s="87" t="s">
        <v>83</v>
      </c>
      <c r="B20" s="73"/>
      <c r="C20" s="73"/>
      <c r="D20" s="73" t="s">
        <v>65</v>
      </c>
      <c r="E20" s="74" t="s">
        <v>6</v>
      </c>
      <c r="F20" s="74" t="s">
        <v>8</v>
      </c>
      <c r="G20" s="74" t="s">
        <v>158</v>
      </c>
      <c r="H20" s="74"/>
      <c r="I20" s="142">
        <f>I21</f>
        <v>884.34704</v>
      </c>
      <c r="N20" s="130"/>
    </row>
    <row r="21" spans="1:9" ht="25.5" customHeight="1">
      <c r="A21" s="87" t="s">
        <v>102</v>
      </c>
      <c r="B21" s="73" t="s">
        <v>81</v>
      </c>
      <c r="C21" s="73" t="s">
        <v>81</v>
      </c>
      <c r="D21" s="73" t="s">
        <v>65</v>
      </c>
      <c r="E21" s="74" t="s">
        <v>6</v>
      </c>
      <c r="F21" s="74" t="s">
        <v>8</v>
      </c>
      <c r="G21" s="74" t="s">
        <v>158</v>
      </c>
      <c r="H21" s="74" t="s">
        <v>101</v>
      </c>
      <c r="I21" s="142">
        <f>884347.04/1000</f>
        <v>884.34704</v>
      </c>
    </row>
    <row r="22" spans="1:9" s="72" customFormat="1" ht="33.75" hidden="1">
      <c r="A22" s="86" t="s">
        <v>64</v>
      </c>
      <c r="B22" s="70" t="s">
        <v>81</v>
      </c>
      <c r="C22" s="70" t="s">
        <v>81</v>
      </c>
      <c r="D22" s="70" t="s">
        <v>65</v>
      </c>
      <c r="E22" s="71" t="s">
        <v>6</v>
      </c>
      <c r="F22" s="71" t="s">
        <v>9</v>
      </c>
      <c r="G22" s="71"/>
      <c r="H22" s="71"/>
      <c r="I22" s="141">
        <f>I23+I27</f>
        <v>0</v>
      </c>
    </row>
    <row r="23" spans="1:9" s="72" customFormat="1" ht="22.5" hidden="1">
      <c r="A23" s="87" t="s">
        <v>104</v>
      </c>
      <c r="B23" s="70"/>
      <c r="C23" s="73" t="s">
        <v>81</v>
      </c>
      <c r="D23" s="73" t="s">
        <v>65</v>
      </c>
      <c r="E23" s="74" t="s">
        <v>6</v>
      </c>
      <c r="F23" s="74" t="s">
        <v>9</v>
      </c>
      <c r="G23" s="74" t="s">
        <v>159</v>
      </c>
      <c r="H23" s="74"/>
      <c r="I23" s="142">
        <f>I24</f>
        <v>0</v>
      </c>
    </row>
    <row r="24" spans="1:9" ht="12" hidden="1">
      <c r="A24" s="87" t="s">
        <v>63</v>
      </c>
      <c r="B24" s="73" t="s">
        <v>81</v>
      </c>
      <c r="C24" s="73" t="s">
        <v>81</v>
      </c>
      <c r="D24" s="73" t="s">
        <v>65</v>
      </c>
      <c r="E24" s="74" t="s">
        <v>6</v>
      </c>
      <c r="F24" s="74" t="s">
        <v>9</v>
      </c>
      <c r="G24" s="74" t="s">
        <v>160</v>
      </c>
      <c r="H24" s="74"/>
      <c r="I24" s="142">
        <f>I25</f>
        <v>0</v>
      </c>
    </row>
    <row r="25" spans="1:9" ht="22.5" hidden="1">
      <c r="A25" s="87" t="s">
        <v>83</v>
      </c>
      <c r="B25" s="73" t="s">
        <v>81</v>
      </c>
      <c r="C25" s="73" t="s">
        <v>81</v>
      </c>
      <c r="D25" s="73" t="s">
        <v>65</v>
      </c>
      <c r="E25" s="74" t="s">
        <v>6</v>
      </c>
      <c r="F25" s="74" t="s">
        <v>9</v>
      </c>
      <c r="G25" s="74" t="s">
        <v>161</v>
      </c>
      <c r="H25" s="74"/>
      <c r="I25" s="142">
        <f>I26</f>
        <v>0</v>
      </c>
    </row>
    <row r="26" spans="1:9" ht="18" customHeight="1" hidden="1">
      <c r="A26" s="87" t="s">
        <v>102</v>
      </c>
      <c r="B26" s="73"/>
      <c r="C26" s="73"/>
      <c r="D26" s="73" t="s">
        <v>65</v>
      </c>
      <c r="E26" s="74" t="s">
        <v>6</v>
      </c>
      <c r="F26" s="74" t="s">
        <v>9</v>
      </c>
      <c r="G26" s="74" t="s">
        <v>161</v>
      </c>
      <c r="H26" s="74" t="s">
        <v>101</v>
      </c>
      <c r="I26" s="142"/>
    </row>
    <row r="27" spans="1:9" ht="19.5" customHeight="1" hidden="1">
      <c r="A27" s="82" t="s">
        <v>121</v>
      </c>
      <c r="B27" s="73"/>
      <c r="C27" s="73"/>
      <c r="D27" s="73" t="s">
        <v>65</v>
      </c>
      <c r="E27" s="74" t="s">
        <v>6</v>
      </c>
      <c r="F27" s="74" t="s">
        <v>9</v>
      </c>
      <c r="G27" s="74" t="s">
        <v>212</v>
      </c>
      <c r="H27" s="74"/>
      <c r="I27" s="142">
        <f>I28</f>
        <v>0</v>
      </c>
    </row>
    <row r="28" spans="1:9" ht="24.75" customHeight="1" hidden="1">
      <c r="A28" s="82" t="s">
        <v>85</v>
      </c>
      <c r="B28" s="73"/>
      <c r="C28" s="73"/>
      <c r="D28" s="73" t="s">
        <v>65</v>
      </c>
      <c r="E28" s="74" t="s">
        <v>6</v>
      </c>
      <c r="F28" s="74" t="s">
        <v>9</v>
      </c>
      <c r="G28" s="74" t="s">
        <v>212</v>
      </c>
      <c r="H28" s="74" t="s">
        <v>101</v>
      </c>
      <c r="I28" s="142"/>
    </row>
    <row r="29" spans="1:9" ht="37.5" customHeight="1" hidden="1">
      <c r="A29" s="87" t="s">
        <v>142</v>
      </c>
      <c r="B29" s="73"/>
      <c r="C29" s="73"/>
      <c r="D29" s="73" t="s">
        <v>65</v>
      </c>
      <c r="E29" s="74" t="s">
        <v>6</v>
      </c>
      <c r="F29" s="74" t="s">
        <v>9</v>
      </c>
      <c r="G29" s="74" t="s">
        <v>212</v>
      </c>
      <c r="H29" s="74" t="s">
        <v>106</v>
      </c>
      <c r="I29" s="142"/>
    </row>
    <row r="30" spans="1:9" s="72" customFormat="1" ht="36" customHeight="1">
      <c r="A30" s="86" t="s">
        <v>56</v>
      </c>
      <c r="B30" s="70" t="s">
        <v>81</v>
      </c>
      <c r="C30" s="70" t="s">
        <v>81</v>
      </c>
      <c r="D30" s="70" t="s">
        <v>65</v>
      </c>
      <c r="E30" s="71" t="s">
        <v>6</v>
      </c>
      <c r="F30" s="71" t="s">
        <v>11</v>
      </c>
      <c r="G30" s="71"/>
      <c r="H30" s="71"/>
      <c r="I30" s="141">
        <f>I38+I44+I50+I31</f>
        <v>7229.28477</v>
      </c>
    </row>
    <row r="31" spans="1:9" s="72" customFormat="1" ht="28.5" customHeight="1" hidden="1">
      <c r="A31" s="97" t="s">
        <v>283</v>
      </c>
      <c r="B31" s="70"/>
      <c r="C31" s="70"/>
      <c r="D31" s="73" t="s">
        <v>65</v>
      </c>
      <c r="E31" s="74" t="s">
        <v>6</v>
      </c>
      <c r="F31" s="74" t="s">
        <v>11</v>
      </c>
      <c r="G31" s="74" t="s">
        <v>285</v>
      </c>
      <c r="H31" s="74"/>
      <c r="I31" s="142">
        <f>I32+I35</f>
        <v>0</v>
      </c>
    </row>
    <row r="32" spans="1:9" s="72" customFormat="1" ht="25.5" customHeight="1" hidden="1">
      <c r="A32" s="98" t="s">
        <v>232</v>
      </c>
      <c r="B32" s="70"/>
      <c r="C32" s="70"/>
      <c r="D32" s="73" t="s">
        <v>65</v>
      </c>
      <c r="E32" s="74" t="s">
        <v>6</v>
      </c>
      <c r="F32" s="74" t="s">
        <v>11</v>
      </c>
      <c r="G32" s="74" t="s">
        <v>285</v>
      </c>
      <c r="H32" s="74" t="s">
        <v>101</v>
      </c>
      <c r="I32" s="142">
        <v>0</v>
      </c>
    </row>
    <row r="33" spans="1:9" s="72" customFormat="1" ht="25.5" customHeight="1" hidden="1">
      <c r="A33" s="98" t="s">
        <v>163</v>
      </c>
      <c r="B33" s="70"/>
      <c r="C33" s="70"/>
      <c r="D33" s="73" t="s">
        <v>65</v>
      </c>
      <c r="E33" s="74" t="s">
        <v>6</v>
      </c>
      <c r="F33" s="74" t="s">
        <v>11</v>
      </c>
      <c r="G33" s="74" t="s">
        <v>166</v>
      </c>
      <c r="H33" s="74" t="s">
        <v>167</v>
      </c>
      <c r="I33" s="141">
        <f>I34</f>
        <v>0</v>
      </c>
    </row>
    <row r="34" spans="1:9" s="72" customFormat="1" ht="23.25" customHeight="1" hidden="1">
      <c r="A34" s="98" t="s">
        <v>164</v>
      </c>
      <c r="B34" s="70"/>
      <c r="C34" s="70"/>
      <c r="D34" s="73" t="s">
        <v>65</v>
      </c>
      <c r="E34" s="74" t="s">
        <v>6</v>
      </c>
      <c r="F34" s="74" t="s">
        <v>11</v>
      </c>
      <c r="G34" s="74" t="s">
        <v>166</v>
      </c>
      <c r="H34" s="74" t="s">
        <v>110</v>
      </c>
      <c r="I34" s="142">
        <f>(90000-90000)/1000</f>
        <v>0</v>
      </c>
    </row>
    <row r="35" spans="1:9" s="72" customFormat="1" ht="25.5" customHeight="1" hidden="1">
      <c r="A35" s="102" t="s">
        <v>178</v>
      </c>
      <c r="B35" s="70"/>
      <c r="C35" s="70"/>
      <c r="D35" s="73" t="s">
        <v>65</v>
      </c>
      <c r="E35" s="74" t="s">
        <v>6</v>
      </c>
      <c r="F35" s="74" t="s">
        <v>11</v>
      </c>
      <c r="G35" s="74" t="s">
        <v>168</v>
      </c>
      <c r="H35" s="74"/>
      <c r="I35" s="142">
        <f>I36</f>
        <v>0</v>
      </c>
    </row>
    <row r="36" spans="1:9" s="72" customFormat="1" ht="25.5" customHeight="1" hidden="1">
      <c r="A36" s="98" t="s">
        <v>230</v>
      </c>
      <c r="B36" s="70"/>
      <c r="C36" s="70"/>
      <c r="D36" s="73" t="s">
        <v>65</v>
      </c>
      <c r="E36" s="74" t="s">
        <v>6</v>
      </c>
      <c r="F36" s="74" t="s">
        <v>11</v>
      </c>
      <c r="G36" s="74" t="s">
        <v>168</v>
      </c>
      <c r="H36" s="74" t="s">
        <v>167</v>
      </c>
      <c r="I36" s="142">
        <f>I37</f>
        <v>0</v>
      </c>
    </row>
    <row r="37" spans="1:9" s="72" customFormat="1" ht="25.5" customHeight="1" hidden="1">
      <c r="A37" s="98" t="s">
        <v>164</v>
      </c>
      <c r="B37" s="70"/>
      <c r="C37" s="70"/>
      <c r="D37" s="73" t="s">
        <v>65</v>
      </c>
      <c r="E37" s="74" t="s">
        <v>6</v>
      </c>
      <c r="F37" s="74" t="s">
        <v>11</v>
      </c>
      <c r="G37" s="74" t="s">
        <v>168</v>
      </c>
      <c r="H37" s="74" t="s">
        <v>110</v>
      </c>
      <c r="I37" s="142"/>
    </row>
    <row r="38" spans="1:9" s="72" customFormat="1" ht="26.25" customHeight="1">
      <c r="A38" s="103" t="s">
        <v>85</v>
      </c>
      <c r="B38" s="70"/>
      <c r="C38" s="70"/>
      <c r="D38" s="73" t="s">
        <v>65</v>
      </c>
      <c r="E38" s="74" t="s">
        <v>6</v>
      </c>
      <c r="F38" s="74" t="s">
        <v>11</v>
      </c>
      <c r="G38" s="74" t="s">
        <v>172</v>
      </c>
      <c r="H38" s="74"/>
      <c r="I38" s="142">
        <f>I39+I40+I47</f>
        <v>7154.28477</v>
      </c>
    </row>
    <row r="39" spans="1:9" s="72" customFormat="1" ht="20.25" customHeight="1">
      <c r="A39" s="98" t="s">
        <v>232</v>
      </c>
      <c r="B39" s="70"/>
      <c r="C39" s="70"/>
      <c r="D39" s="73" t="s">
        <v>65</v>
      </c>
      <c r="E39" s="74" t="s">
        <v>6</v>
      </c>
      <c r="F39" s="74" t="s">
        <v>11</v>
      </c>
      <c r="G39" s="74" t="s">
        <v>172</v>
      </c>
      <c r="H39" s="74" t="s">
        <v>101</v>
      </c>
      <c r="I39" s="142">
        <f>6033820/1000</f>
        <v>6033.82</v>
      </c>
    </row>
    <row r="40" spans="1:9" ht="25.5" customHeight="1">
      <c r="A40" s="112" t="s">
        <v>230</v>
      </c>
      <c r="B40" s="73" t="s">
        <v>81</v>
      </c>
      <c r="C40" s="73" t="s">
        <v>81</v>
      </c>
      <c r="D40" s="73" t="s">
        <v>65</v>
      </c>
      <c r="E40" s="74" t="s">
        <v>6</v>
      </c>
      <c r="F40" s="74" t="s">
        <v>11</v>
      </c>
      <c r="G40" s="74" t="s">
        <v>172</v>
      </c>
      <c r="H40" s="74" t="s">
        <v>167</v>
      </c>
      <c r="I40" s="142">
        <f>I41</f>
        <v>1005.46477</v>
      </c>
    </row>
    <row r="41" spans="1:9" ht="25.5" customHeight="1">
      <c r="A41" s="98" t="s">
        <v>164</v>
      </c>
      <c r="B41" s="73" t="s">
        <v>81</v>
      </c>
      <c r="C41" s="73" t="s">
        <v>81</v>
      </c>
      <c r="D41" s="73" t="s">
        <v>65</v>
      </c>
      <c r="E41" s="74" t="s">
        <v>6</v>
      </c>
      <c r="F41" s="74" t="s">
        <v>11</v>
      </c>
      <c r="G41" s="74" t="s">
        <v>172</v>
      </c>
      <c r="H41" s="74" t="s">
        <v>110</v>
      </c>
      <c r="I41" s="142">
        <f>1005464.77/1000</f>
        <v>1005.46477</v>
      </c>
    </row>
    <row r="42" spans="1:9" ht="25.5" customHeight="1" hidden="1">
      <c r="A42" s="98" t="s">
        <v>241</v>
      </c>
      <c r="B42" s="73"/>
      <c r="C42" s="73"/>
      <c r="D42" s="73" t="s">
        <v>65</v>
      </c>
      <c r="E42" s="74" t="s">
        <v>6</v>
      </c>
      <c r="F42" s="74" t="s">
        <v>11</v>
      </c>
      <c r="G42" s="74" t="s">
        <v>172</v>
      </c>
      <c r="H42" s="74" t="s">
        <v>240</v>
      </c>
      <c r="I42" s="142"/>
    </row>
    <row r="43" spans="1:9" ht="25.5" customHeight="1" hidden="1">
      <c r="A43" s="98" t="s">
        <v>242</v>
      </c>
      <c r="B43" s="73"/>
      <c r="C43" s="73"/>
      <c r="D43" s="73" t="s">
        <v>65</v>
      </c>
      <c r="E43" s="74" t="s">
        <v>6</v>
      </c>
      <c r="F43" s="74" t="s">
        <v>11</v>
      </c>
      <c r="G43" s="74" t="s">
        <v>172</v>
      </c>
      <c r="H43" s="74" t="s">
        <v>239</v>
      </c>
      <c r="I43" s="142"/>
    </row>
    <row r="44" spans="1:9" ht="21" customHeight="1" hidden="1">
      <c r="A44" s="98" t="s">
        <v>270</v>
      </c>
      <c r="B44" s="73"/>
      <c r="C44" s="73"/>
      <c r="D44" s="73" t="s">
        <v>65</v>
      </c>
      <c r="E44" s="74" t="s">
        <v>6</v>
      </c>
      <c r="F44" s="74" t="s">
        <v>11</v>
      </c>
      <c r="G44" s="74" t="s">
        <v>269</v>
      </c>
      <c r="H44" s="74"/>
      <c r="I44" s="142">
        <f>I45</f>
        <v>0</v>
      </c>
    </row>
    <row r="45" spans="1:9" ht="25.5" customHeight="1" hidden="1">
      <c r="A45" s="112" t="s">
        <v>230</v>
      </c>
      <c r="B45" s="73"/>
      <c r="C45" s="73"/>
      <c r="D45" s="73" t="s">
        <v>65</v>
      </c>
      <c r="E45" s="74" t="s">
        <v>6</v>
      </c>
      <c r="F45" s="74" t="s">
        <v>11</v>
      </c>
      <c r="G45" s="74" t="s">
        <v>269</v>
      </c>
      <c r="H45" s="74" t="s">
        <v>167</v>
      </c>
      <c r="I45" s="142">
        <f>I46</f>
        <v>0</v>
      </c>
    </row>
    <row r="46" spans="1:9" ht="25.5" customHeight="1" hidden="1">
      <c r="A46" s="98" t="s">
        <v>164</v>
      </c>
      <c r="B46" s="73"/>
      <c r="C46" s="73"/>
      <c r="D46" s="73" t="s">
        <v>65</v>
      </c>
      <c r="E46" s="74" t="s">
        <v>6</v>
      </c>
      <c r="F46" s="74" t="s">
        <v>11</v>
      </c>
      <c r="G46" s="74" t="s">
        <v>266</v>
      </c>
      <c r="H46" s="74" t="s">
        <v>110</v>
      </c>
      <c r="I46" s="142">
        <v>0</v>
      </c>
    </row>
    <row r="47" spans="1:9" ht="15.75" customHeight="1">
      <c r="A47" s="99" t="s">
        <v>87</v>
      </c>
      <c r="B47" s="73"/>
      <c r="C47" s="73"/>
      <c r="D47" s="73" t="s">
        <v>65</v>
      </c>
      <c r="E47" s="74" t="s">
        <v>6</v>
      </c>
      <c r="F47" s="74" t="s">
        <v>11</v>
      </c>
      <c r="G47" s="74" t="s">
        <v>172</v>
      </c>
      <c r="H47" s="74" t="s">
        <v>88</v>
      </c>
      <c r="I47" s="142">
        <f>I49+I48</f>
        <v>115</v>
      </c>
    </row>
    <row r="48" spans="1:9" ht="16.5" customHeight="1">
      <c r="A48" s="99" t="s">
        <v>215</v>
      </c>
      <c r="B48" s="73"/>
      <c r="C48" s="73"/>
      <c r="D48" s="73" t="s">
        <v>65</v>
      </c>
      <c r="E48" s="74" t="s">
        <v>6</v>
      </c>
      <c r="F48" s="74" t="s">
        <v>11</v>
      </c>
      <c r="G48" s="74" t="s">
        <v>172</v>
      </c>
      <c r="H48" s="74" t="s">
        <v>214</v>
      </c>
      <c r="I48" s="142">
        <f>'[1]0104'!$D$113/1000</f>
        <v>15</v>
      </c>
    </row>
    <row r="49" spans="1:9" ht="17.25" customHeight="1">
      <c r="A49" s="99" t="s">
        <v>113</v>
      </c>
      <c r="B49" s="73"/>
      <c r="C49" s="73"/>
      <c r="D49" s="73" t="s">
        <v>65</v>
      </c>
      <c r="E49" s="74" t="s">
        <v>6</v>
      </c>
      <c r="F49" s="74" t="s">
        <v>11</v>
      </c>
      <c r="G49" s="74" t="s">
        <v>172</v>
      </c>
      <c r="H49" s="74" t="s">
        <v>114</v>
      </c>
      <c r="I49" s="142">
        <f>'[1]0104'!$D$115/1000</f>
        <v>100</v>
      </c>
    </row>
    <row r="50" spans="1:9" ht="27" customHeight="1">
      <c r="A50" s="87" t="s">
        <v>143</v>
      </c>
      <c r="B50" s="73" t="s">
        <v>65</v>
      </c>
      <c r="C50" s="73" t="s">
        <v>6</v>
      </c>
      <c r="D50" s="73" t="s">
        <v>65</v>
      </c>
      <c r="E50" s="74" t="s">
        <v>6</v>
      </c>
      <c r="F50" s="74" t="s">
        <v>11</v>
      </c>
      <c r="G50" s="74" t="s">
        <v>218</v>
      </c>
      <c r="H50" s="74"/>
      <c r="I50" s="142">
        <f>I51</f>
        <v>75</v>
      </c>
    </row>
    <row r="51" spans="1:9" ht="25.5" customHeight="1">
      <c r="A51" s="98" t="s">
        <v>230</v>
      </c>
      <c r="B51" s="73" t="s">
        <v>65</v>
      </c>
      <c r="C51" s="73" t="s">
        <v>6</v>
      </c>
      <c r="D51" s="73" t="s">
        <v>65</v>
      </c>
      <c r="E51" s="74" t="s">
        <v>6</v>
      </c>
      <c r="F51" s="74" t="s">
        <v>11</v>
      </c>
      <c r="G51" s="74" t="s">
        <v>218</v>
      </c>
      <c r="H51" s="74" t="s">
        <v>167</v>
      </c>
      <c r="I51" s="142">
        <f>I52</f>
        <v>75</v>
      </c>
    </row>
    <row r="52" spans="1:9" ht="24.75" customHeight="1">
      <c r="A52" s="87" t="s">
        <v>109</v>
      </c>
      <c r="B52" s="73" t="s">
        <v>65</v>
      </c>
      <c r="C52" s="73" t="s">
        <v>6</v>
      </c>
      <c r="D52" s="73" t="s">
        <v>65</v>
      </c>
      <c r="E52" s="74" t="s">
        <v>6</v>
      </c>
      <c r="F52" s="74" t="s">
        <v>11</v>
      </c>
      <c r="G52" s="74" t="s">
        <v>218</v>
      </c>
      <c r="H52" s="74" t="s">
        <v>110</v>
      </c>
      <c r="I52" s="142">
        <f>75000/1000</f>
        <v>75</v>
      </c>
    </row>
    <row r="53" spans="1:9" ht="15" customHeight="1" hidden="1">
      <c r="A53" s="86" t="s">
        <v>14</v>
      </c>
      <c r="B53" s="70"/>
      <c r="C53" s="70"/>
      <c r="D53" s="70" t="s">
        <v>65</v>
      </c>
      <c r="E53" s="71" t="s">
        <v>6</v>
      </c>
      <c r="F53" s="71" t="s">
        <v>15</v>
      </c>
      <c r="G53" s="71"/>
      <c r="H53" s="71"/>
      <c r="I53" s="141">
        <f>I54</f>
        <v>0</v>
      </c>
    </row>
    <row r="54" spans="1:9" ht="15" customHeight="1" hidden="1">
      <c r="A54" s="83" t="s">
        <v>44</v>
      </c>
      <c r="B54" s="73"/>
      <c r="C54" s="73"/>
      <c r="D54" s="73" t="s">
        <v>65</v>
      </c>
      <c r="E54" s="74" t="s">
        <v>6</v>
      </c>
      <c r="F54" s="74" t="s">
        <v>15</v>
      </c>
      <c r="G54" s="74" t="s">
        <v>115</v>
      </c>
      <c r="H54" s="74"/>
      <c r="I54" s="142">
        <f>I55</f>
        <v>0</v>
      </c>
    </row>
    <row r="55" spans="1:9" ht="14.25" customHeight="1" hidden="1">
      <c r="A55" s="82" t="s">
        <v>57</v>
      </c>
      <c r="B55" s="73"/>
      <c r="C55" s="73"/>
      <c r="D55" s="73" t="s">
        <v>65</v>
      </c>
      <c r="E55" s="74" t="s">
        <v>6</v>
      </c>
      <c r="F55" s="74" t="s">
        <v>15</v>
      </c>
      <c r="G55" s="74" t="s">
        <v>116</v>
      </c>
      <c r="H55" s="74"/>
      <c r="I55" s="142">
        <f>I56</f>
        <v>0</v>
      </c>
    </row>
    <row r="56" spans="1:9" ht="16.5" customHeight="1" hidden="1">
      <c r="A56" s="82" t="s">
        <v>87</v>
      </c>
      <c r="B56" s="73"/>
      <c r="C56" s="73"/>
      <c r="D56" s="73" t="s">
        <v>65</v>
      </c>
      <c r="E56" s="74" t="s">
        <v>6</v>
      </c>
      <c r="F56" s="74" t="s">
        <v>15</v>
      </c>
      <c r="G56" s="74" t="s">
        <v>137</v>
      </c>
      <c r="H56" s="74" t="s">
        <v>88</v>
      </c>
      <c r="I56" s="142"/>
    </row>
    <row r="57" spans="1:9" ht="16.5" customHeight="1" hidden="1">
      <c r="A57" s="82" t="s">
        <v>117</v>
      </c>
      <c r="B57" s="73"/>
      <c r="C57" s="73"/>
      <c r="D57" s="73" t="s">
        <v>65</v>
      </c>
      <c r="E57" s="74" t="s">
        <v>6</v>
      </c>
      <c r="F57" s="74" t="s">
        <v>15</v>
      </c>
      <c r="G57" s="74" t="s">
        <v>137</v>
      </c>
      <c r="H57" s="74" t="s">
        <v>118</v>
      </c>
      <c r="I57" s="142"/>
    </row>
    <row r="58" spans="1:9" ht="25.5" customHeight="1">
      <c r="A58" s="100" t="s">
        <v>169</v>
      </c>
      <c r="B58" s="73"/>
      <c r="C58" s="73"/>
      <c r="D58" s="70" t="s">
        <v>65</v>
      </c>
      <c r="E58" s="71" t="s">
        <v>6</v>
      </c>
      <c r="F58" s="71" t="s">
        <v>13</v>
      </c>
      <c r="G58" s="74"/>
      <c r="H58" s="74"/>
      <c r="I58" s="141">
        <f>I59</f>
        <v>15.3</v>
      </c>
    </row>
    <row r="59" spans="1:9" ht="24.75" customHeight="1">
      <c r="A59" s="98" t="s">
        <v>170</v>
      </c>
      <c r="B59" s="73"/>
      <c r="C59" s="73"/>
      <c r="D59" s="73" t="s">
        <v>65</v>
      </c>
      <c r="E59" s="74" t="s">
        <v>6</v>
      </c>
      <c r="F59" s="74" t="s">
        <v>13</v>
      </c>
      <c r="G59" s="74" t="s">
        <v>171</v>
      </c>
      <c r="H59" s="74"/>
      <c r="I59" s="142">
        <f>I60</f>
        <v>15.3</v>
      </c>
    </row>
    <row r="60" spans="1:9" ht="16.5" customHeight="1">
      <c r="A60" s="101" t="s">
        <v>40</v>
      </c>
      <c r="B60" s="73"/>
      <c r="C60" s="73"/>
      <c r="D60" s="73" t="s">
        <v>65</v>
      </c>
      <c r="E60" s="74" t="s">
        <v>6</v>
      </c>
      <c r="F60" s="74" t="s">
        <v>13</v>
      </c>
      <c r="G60" s="74" t="s">
        <v>171</v>
      </c>
      <c r="H60" s="74" t="s">
        <v>173</v>
      </c>
      <c r="I60" s="142">
        <f>I61</f>
        <v>15.3</v>
      </c>
    </row>
    <row r="61" spans="1:9" ht="16.5" customHeight="1">
      <c r="A61" s="101" t="s">
        <v>227</v>
      </c>
      <c r="B61" s="73"/>
      <c r="C61" s="73"/>
      <c r="D61" s="73" t="s">
        <v>65</v>
      </c>
      <c r="E61" s="74" t="s">
        <v>6</v>
      </c>
      <c r="F61" s="74" t="s">
        <v>13</v>
      </c>
      <c r="G61" s="74" t="s">
        <v>171</v>
      </c>
      <c r="H61" s="74" t="s">
        <v>226</v>
      </c>
      <c r="I61" s="142">
        <f>15300/1000</f>
        <v>15.3</v>
      </c>
    </row>
    <row r="62" spans="1:9" ht="16.5" customHeight="1" hidden="1">
      <c r="A62" s="100" t="s">
        <v>14</v>
      </c>
      <c r="B62" s="73"/>
      <c r="C62" s="73"/>
      <c r="D62" s="70" t="s">
        <v>65</v>
      </c>
      <c r="E62" s="71" t="s">
        <v>6</v>
      </c>
      <c r="F62" s="71" t="s">
        <v>15</v>
      </c>
      <c r="G62" s="74"/>
      <c r="H62" s="74"/>
      <c r="I62" s="142">
        <f>I63</f>
        <v>0</v>
      </c>
    </row>
    <row r="63" spans="1:9" ht="16.5" customHeight="1" hidden="1">
      <c r="A63" s="98" t="s">
        <v>44</v>
      </c>
      <c r="B63" s="73"/>
      <c r="C63" s="73"/>
      <c r="D63" s="73" t="s">
        <v>65</v>
      </c>
      <c r="E63" s="74" t="s">
        <v>6</v>
      </c>
      <c r="F63" s="74" t="s">
        <v>15</v>
      </c>
      <c r="G63" s="74" t="s">
        <v>174</v>
      </c>
      <c r="H63" s="74"/>
      <c r="I63" s="142">
        <f>I64</f>
        <v>0</v>
      </c>
    </row>
    <row r="64" spans="1:9" ht="25.5" customHeight="1" hidden="1">
      <c r="A64" s="98" t="s">
        <v>230</v>
      </c>
      <c r="B64" s="73"/>
      <c r="C64" s="73"/>
      <c r="D64" s="73" t="s">
        <v>65</v>
      </c>
      <c r="E64" s="74" t="s">
        <v>6</v>
      </c>
      <c r="F64" s="74" t="s">
        <v>15</v>
      </c>
      <c r="G64" s="74" t="s">
        <v>174</v>
      </c>
      <c r="H64" s="74" t="s">
        <v>167</v>
      </c>
      <c r="I64" s="142">
        <f>I65</f>
        <v>0</v>
      </c>
    </row>
    <row r="65" spans="1:9" ht="29.25" customHeight="1" hidden="1">
      <c r="A65" s="87" t="s">
        <v>109</v>
      </c>
      <c r="B65" s="73"/>
      <c r="C65" s="73"/>
      <c r="D65" s="73" t="s">
        <v>65</v>
      </c>
      <c r="E65" s="74" t="s">
        <v>6</v>
      </c>
      <c r="F65" s="74" t="s">
        <v>15</v>
      </c>
      <c r="G65" s="74" t="s">
        <v>174</v>
      </c>
      <c r="H65" s="74" t="s">
        <v>110</v>
      </c>
      <c r="I65" s="142">
        <v>0</v>
      </c>
    </row>
    <row r="66" spans="1:9" ht="15.75" customHeight="1">
      <c r="A66" s="86" t="s">
        <v>17</v>
      </c>
      <c r="B66" s="73" t="s">
        <v>6</v>
      </c>
      <c r="C66" s="73" t="s">
        <v>45</v>
      </c>
      <c r="D66" s="70" t="s">
        <v>65</v>
      </c>
      <c r="E66" s="71" t="s">
        <v>6</v>
      </c>
      <c r="F66" s="71" t="s">
        <v>70</v>
      </c>
      <c r="G66" s="71"/>
      <c r="H66" s="71"/>
      <c r="I66" s="141">
        <f>I67</f>
        <v>500</v>
      </c>
    </row>
    <row r="67" spans="1:9" ht="15.75" customHeight="1">
      <c r="A67" s="104" t="s">
        <v>17</v>
      </c>
      <c r="B67" s="73" t="s">
        <v>6</v>
      </c>
      <c r="C67" s="73" t="s">
        <v>45</v>
      </c>
      <c r="D67" s="73" t="s">
        <v>65</v>
      </c>
      <c r="E67" s="74" t="s">
        <v>6</v>
      </c>
      <c r="F67" s="74" t="s">
        <v>70</v>
      </c>
      <c r="G67" s="74" t="s">
        <v>176</v>
      </c>
      <c r="H67" s="74"/>
      <c r="I67" s="142">
        <f>I68</f>
        <v>500</v>
      </c>
    </row>
    <row r="68" spans="1:9" ht="15.75" customHeight="1">
      <c r="A68" s="105" t="s">
        <v>175</v>
      </c>
      <c r="B68" s="73" t="s">
        <v>6</v>
      </c>
      <c r="C68" s="73" t="s">
        <v>45</v>
      </c>
      <c r="D68" s="73" t="s">
        <v>65</v>
      </c>
      <c r="E68" s="74" t="s">
        <v>6</v>
      </c>
      <c r="F68" s="74" t="s">
        <v>70</v>
      </c>
      <c r="G68" s="74" t="s">
        <v>176</v>
      </c>
      <c r="H68" s="74"/>
      <c r="I68" s="142">
        <f>I69</f>
        <v>500</v>
      </c>
    </row>
    <row r="69" spans="1:9" ht="18" customHeight="1">
      <c r="A69" s="104" t="s">
        <v>87</v>
      </c>
      <c r="B69" s="73"/>
      <c r="C69" s="73"/>
      <c r="D69" s="73" t="s">
        <v>65</v>
      </c>
      <c r="E69" s="74" t="s">
        <v>6</v>
      </c>
      <c r="F69" s="74" t="s">
        <v>70</v>
      </c>
      <c r="G69" s="74" t="s">
        <v>176</v>
      </c>
      <c r="H69" s="74" t="s">
        <v>88</v>
      </c>
      <c r="I69" s="142">
        <f>I70</f>
        <v>500</v>
      </c>
    </row>
    <row r="70" spans="1:9" ht="17.25" customHeight="1">
      <c r="A70" s="104" t="s">
        <v>119</v>
      </c>
      <c r="B70" s="73"/>
      <c r="C70" s="73"/>
      <c r="D70" s="73" t="s">
        <v>65</v>
      </c>
      <c r="E70" s="74" t="s">
        <v>6</v>
      </c>
      <c r="F70" s="74" t="s">
        <v>70</v>
      </c>
      <c r="G70" s="74" t="s">
        <v>176</v>
      </c>
      <c r="H70" s="74" t="s">
        <v>120</v>
      </c>
      <c r="I70" s="142">
        <f>'[1]0111'!$C$13/1000</f>
        <v>500</v>
      </c>
    </row>
    <row r="71" spans="1:9" ht="17.25" customHeight="1">
      <c r="A71" s="86" t="s">
        <v>18</v>
      </c>
      <c r="B71" s="70"/>
      <c r="C71" s="70"/>
      <c r="D71" s="70" t="s">
        <v>65</v>
      </c>
      <c r="E71" s="71" t="s">
        <v>6</v>
      </c>
      <c r="F71" s="71" t="s">
        <v>71</v>
      </c>
      <c r="G71" s="71"/>
      <c r="H71" s="71"/>
      <c r="I71" s="141">
        <f>I72+I76+I83</f>
        <v>674</v>
      </c>
    </row>
    <row r="72" spans="1:9" ht="17.25" customHeight="1">
      <c r="A72" s="104" t="s">
        <v>86</v>
      </c>
      <c r="B72" s="73"/>
      <c r="C72" s="73"/>
      <c r="D72" s="73" t="s">
        <v>65</v>
      </c>
      <c r="E72" s="74" t="s">
        <v>6</v>
      </c>
      <c r="F72" s="74" t="s">
        <v>71</v>
      </c>
      <c r="G72" s="74" t="s">
        <v>179</v>
      </c>
      <c r="H72" s="74"/>
      <c r="I72" s="142">
        <f>I73</f>
        <v>414</v>
      </c>
    </row>
    <row r="73" spans="1:9" ht="27" customHeight="1">
      <c r="A73" s="104" t="s">
        <v>180</v>
      </c>
      <c r="B73" s="73"/>
      <c r="C73" s="73"/>
      <c r="D73" s="73" t="s">
        <v>65</v>
      </c>
      <c r="E73" s="74" t="s">
        <v>6</v>
      </c>
      <c r="F73" s="74" t="s">
        <v>71</v>
      </c>
      <c r="G73" s="74" t="s">
        <v>179</v>
      </c>
      <c r="H73" s="74"/>
      <c r="I73" s="142">
        <f>I74</f>
        <v>414</v>
      </c>
    </row>
    <row r="74" spans="1:9" ht="26.25" customHeight="1">
      <c r="A74" s="98" t="s">
        <v>230</v>
      </c>
      <c r="B74" s="73"/>
      <c r="C74" s="73"/>
      <c r="D74" s="73" t="s">
        <v>65</v>
      </c>
      <c r="E74" s="74" t="s">
        <v>6</v>
      </c>
      <c r="F74" s="74" t="s">
        <v>71</v>
      </c>
      <c r="G74" s="74" t="s">
        <v>179</v>
      </c>
      <c r="H74" s="74" t="s">
        <v>167</v>
      </c>
      <c r="I74" s="142">
        <f>I75</f>
        <v>414</v>
      </c>
    </row>
    <row r="75" spans="1:9" ht="26.25" customHeight="1">
      <c r="A75" s="103" t="s">
        <v>109</v>
      </c>
      <c r="B75" s="73"/>
      <c r="C75" s="73"/>
      <c r="D75" s="73" t="s">
        <v>65</v>
      </c>
      <c r="E75" s="74" t="s">
        <v>6</v>
      </c>
      <c r="F75" s="74" t="s">
        <v>71</v>
      </c>
      <c r="G75" s="74" t="s">
        <v>179</v>
      </c>
      <c r="H75" s="74" t="s">
        <v>110</v>
      </c>
      <c r="I75" s="142">
        <f>'[1]0113 (226)'!$C$16/1000</f>
        <v>414</v>
      </c>
    </row>
    <row r="76" spans="1:9" ht="27" customHeight="1">
      <c r="A76" s="103" t="s">
        <v>234</v>
      </c>
      <c r="B76" s="73"/>
      <c r="C76" s="73"/>
      <c r="D76" s="73" t="s">
        <v>65</v>
      </c>
      <c r="E76" s="74" t="s">
        <v>6</v>
      </c>
      <c r="F76" s="74" t="s">
        <v>71</v>
      </c>
      <c r="G76" s="74" t="s">
        <v>236</v>
      </c>
      <c r="H76" s="74"/>
      <c r="I76" s="142">
        <f>I77+I80</f>
        <v>260</v>
      </c>
    </row>
    <row r="77" spans="1:9" ht="24.75" customHeight="1" hidden="1">
      <c r="A77" s="103" t="s">
        <v>244</v>
      </c>
      <c r="B77" s="73"/>
      <c r="C77" s="73"/>
      <c r="D77" s="73" t="s">
        <v>65</v>
      </c>
      <c r="E77" s="74" t="s">
        <v>6</v>
      </c>
      <c r="F77" s="74" t="s">
        <v>71</v>
      </c>
      <c r="G77" s="74" t="s">
        <v>243</v>
      </c>
      <c r="H77" s="74"/>
      <c r="I77" s="142">
        <f>I78</f>
        <v>0</v>
      </c>
    </row>
    <row r="78" spans="1:9" ht="26.25" customHeight="1" hidden="1">
      <c r="A78" s="103" t="s">
        <v>230</v>
      </c>
      <c r="B78" s="73"/>
      <c r="C78" s="73"/>
      <c r="D78" s="73" t="s">
        <v>65</v>
      </c>
      <c r="E78" s="74" t="s">
        <v>6</v>
      </c>
      <c r="F78" s="74" t="s">
        <v>71</v>
      </c>
      <c r="G78" s="74" t="s">
        <v>245</v>
      </c>
      <c r="H78" s="74" t="s">
        <v>167</v>
      </c>
      <c r="I78" s="142">
        <f>I79</f>
        <v>0</v>
      </c>
    </row>
    <row r="79" spans="1:9" ht="27.75" customHeight="1" hidden="1">
      <c r="A79" s="103" t="s">
        <v>109</v>
      </c>
      <c r="B79" s="73"/>
      <c r="C79" s="73"/>
      <c r="D79" s="73" t="s">
        <v>65</v>
      </c>
      <c r="E79" s="74" t="s">
        <v>6</v>
      </c>
      <c r="F79" s="74" t="s">
        <v>71</v>
      </c>
      <c r="G79" s="74" t="s">
        <v>243</v>
      </c>
      <c r="H79" s="74" t="s">
        <v>110</v>
      </c>
      <c r="I79" s="142"/>
    </row>
    <row r="80" spans="1:9" ht="21.75" customHeight="1">
      <c r="A80" s="103" t="s">
        <v>235</v>
      </c>
      <c r="B80" s="73"/>
      <c r="C80" s="73"/>
      <c r="D80" s="73" t="s">
        <v>65</v>
      </c>
      <c r="E80" s="74" t="s">
        <v>6</v>
      </c>
      <c r="F80" s="74" t="s">
        <v>71</v>
      </c>
      <c r="G80" s="74" t="s">
        <v>237</v>
      </c>
      <c r="H80" s="74"/>
      <c r="I80" s="142">
        <f>I81</f>
        <v>260</v>
      </c>
    </row>
    <row r="81" spans="1:9" ht="26.25" customHeight="1">
      <c r="A81" s="103" t="s">
        <v>230</v>
      </c>
      <c r="B81" s="73"/>
      <c r="C81" s="73"/>
      <c r="D81" s="73" t="s">
        <v>65</v>
      </c>
      <c r="E81" s="74" t="s">
        <v>6</v>
      </c>
      <c r="F81" s="74" t="s">
        <v>71</v>
      </c>
      <c r="G81" s="74" t="s">
        <v>238</v>
      </c>
      <c r="H81" s="74" t="s">
        <v>167</v>
      </c>
      <c r="I81" s="142">
        <f>I82</f>
        <v>260</v>
      </c>
    </row>
    <row r="82" spans="1:9" ht="26.25" customHeight="1">
      <c r="A82" s="103" t="s">
        <v>109</v>
      </c>
      <c r="B82" s="73"/>
      <c r="C82" s="73"/>
      <c r="D82" s="73" t="s">
        <v>65</v>
      </c>
      <c r="E82" s="74" t="s">
        <v>6</v>
      </c>
      <c r="F82" s="74" t="s">
        <v>71</v>
      </c>
      <c r="G82" s="74" t="s">
        <v>237</v>
      </c>
      <c r="H82" s="74" t="s">
        <v>110</v>
      </c>
      <c r="I82" s="142">
        <f>'[1]0113 (225)'!$C$16/1000</f>
        <v>260</v>
      </c>
    </row>
    <row r="83" spans="1:9" ht="26.25" customHeight="1" hidden="1">
      <c r="A83" s="104" t="s">
        <v>87</v>
      </c>
      <c r="B83" s="73"/>
      <c r="C83" s="73"/>
      <c r="D83" s="73" t="s">
        <v>65</v>
      </c>
      <c r="E83" s="74" t="s">
        <v>6</v>
      </c>
      <c r="F83" s="74" t="s">
        <v>71</v>
      </c>
      <c r="G83" s="74" t="s">
        <v>237</v>
      </c>
      <c r="H83" s="74" t="s">
        <v>88</v>
      </c>
      <c r="I83" s="142">
        <f>I84</f>
        <v>0</v>
      </c>
    </row>
    <row r="84" spans="1:9" ht="26.25" customHeight="1" hidden="1">
      <c r="A84" s="103" t="s">
        <v>215</v>
      </c>
      <c r="B84" s="73"/>
      <c r="C84" s="73"/>
      <c r="D84" s="73" t="s">
        <v>65</v>
      </c>
      <c r="E84" s="74" t="s">
        <v>6</v>
      </c>
      <c r="F84" s="74" t="s">
        <v>71</v>
      </c>
      <c r="G84" s="74" t="s">
        <v>237</v>
      </c>
      <c r="H84" s="74" t="s">
        <v>278</v>
      </c>
      <c r="I84" s="142">
        <v>0</v>
      </c>
    </row>
    <row r="85" spans="1:9" ht="24.75" customHeight="1">
      <c r="A85" s="86" t="s">
        <v>52</v>
      </c>
      <c r="B85" s="73"/>
      <c r="C85" s="73"/>
      <c r="D85" s="70" t="s">
        <v>65</v>
      </c>
      <c r="E85" s="67" t="s">
        <v>8</v>
      </c>
      <c r="F85" s="67" t="s">
        <v>55</v>
      </c>
      <c r="G85" s="67"/>
      <c r="H85" s="67"/>
      <c r="I85" s="140">
        <f>I86</f>
        <v>370.8999973</v>
      </c>
    </row>
    <row r="86" spans="1:9" ht="18.75" customHeight="1">
      <c r="A86" s="86" t="s">
        <v>53</v>
      </c>
      <c r="B86" s="70"/>
      <c r="C86" s="70"/>
      <c r="D86" s="70" t="s">
        <v>65</v>
      </c>
      <c r="E86" s="71" t="s">
        <v>8</v>
      </c>
      <c r="F86" s="71" t="s">
        <v>9</v>
      </c>
      <c r="G86" s="71"/>
      <c r="H86" s="71"/>
      <c r="I86" s="141">
        <f>I87</f>
        <v>370.8999973</v>
      </c>
    </row>
    <row r="87" spans="1:9" ht="19.5" customHeight="1">
      <c r="A87" s="88" t="s">
        <v>89</v>
      </c>
      <c r="B87" s="75"/>
      <c r="C87" s="75"/>
      <c r="D87" s="75" t="s">
        <v>65</v>
      </c>
      <c r="E87" s="76" t="s">
        <v>8</v>
      </c>
      <c r="F87" s="76" t="s">
        <v>9</v>
      </c>
      <c r="G87" s="74" t="s">
        <v>225</v>
      </c>
      <c r="H87" s="76"/>
      <c r="I87" s="142">
        <f>I88</f>
        <v>370.8999973</v>
      </c>
    </row>
    <row r="88" spans="1:9" ht="38.25" customHeight="1">
      <c r="A88" s="82" t="s">
        <v>84</v>
      </c>
      <c r="B88" s="73"/>
      <c r="C88" s="73"/>
      <c r="D88" s="73" t="s">
        <v>65</v>
      </c>
      <c r="E88" s="74" t="s">
        <v>8</v>
      </c>
      <c r="F88" s="74" t="s">
        <v>9</v>
      </c>
      <c r="G88" s="74" t="s">
        <v>224</v>
      </c>
      <c r="H88" s="74"/>
      <c r="I88" s="142">
        <f>I89+I92</f>
        <v>370.8999973</v>
      </c>
    </row>
    <row r="89" spans="1:9" ht="24" customHeight="1">
      <c r="A89" s="98" t="s">
        <v>155</v>
      </c>
      <c r="B89" s="73"/>
      <c r="C89" s="73"/>
      <c r="D89" s="73" t="s">
        <v>65</v>
      </c>
      <c r="E89" s="74" t="s">
        <v>8</v>
      </c>
      <c r="F89" s="74" t="s">
        <v>9</v>
      </c>
      <c r="G89" s="74" t="s">
        <v>224</v>
      </c>
      <c r="H89" s="74" t="s">
        <v>101</v>
      </c>
      <c r="I89" s="142">
        <f>'[1]0203'!$D$10/1000</f>
        <v>354.1999973</v>
      </c>
    </row>
    <row r="90" spans="1:9" ht="24.75" customHeight="1">
      <c r="A90" s="82" t="s">
        <v>103</v>
      </c>
      <c r="B90" s="73"/>
      <c r="C90" s="73"/>
      <c r="D90" s="73" t="s">
        <v>65</v>
      </c>
      <c r="E90" s="74" t="s">
        <v>8</v>
      </c>
      <c r="F90" s="74" t="s">
        <v>9</v>
      </c>
      <c r="G90" s="74" t="s">
        <v>224</v>
      </c>
      <c r="H90" s="74" t="s">
        <v>100</v>
      </c>
      <c r="I90" s="142">
        <f>251100/1000</f>
        <v>251.1</v>
      </c>
    </row>
    <row r="91" spans="1:9" ht="24.75" customHeight="1">
      <c r="A91" s="82" t="s">
        <v>107</v>
      </c>
      <c r="B91" s="73"/>
      <c r="C91" s="73"/>
      <c r="D91" s="73" t="s">
        <v>65</v>
      </c>
      <c r="E91" s="74" t="s">
        <v>8</v>
      </c>
      <c r="F91" s="74" t="s">
        <v>9</v>
      </c>
      <c r="G91" s="74" t="s">
        <v>224</v>
      </c>
      <c r="H91" s="74" t="s">
        <v>108</v>
      </c>
      <c r="I91" s="142">
        <f>'[1]0203'!$D$15/1000</f>
        <v>13.4</v>
      </c>
    </row>
    <row r="92" spans="1:9" ht="26.25" customHeight="1">
      <c r="A92" s="98" t="s">
        <v>230</v>
      </c>
      <c r="B92" s="73"/>
      <c r="C92" s="73"/>
      <c r="D92" s="73" t="s">
        <v>65</v>
      </c>
      <c r="E92" s="74" t="s">
        <v>8</v>
      </c>
      <c r="F92" s="74" t="s">
        <v>9</v>
      </c>
      <c r="G92" s="74" t="s">
        <v>224</v>
      </c>
      <c r="H92" s="74" t="s">
        <v>167</v>
      </c>
      <c r="I92" s="142">
        <f>I93</f>
        <v>16.7</v>
      </c>
    </row>
    <row r="93" spans="1:9" ht="25.5" customHeight="1">
      <c r="A93" s="82" t="s">
        <v>109</v>
      </c>
      <c r="B93" s="73"/>
      <c r="C93" s="73"/>
      <c r="D93" s="73" t="s">
        <v>65</v>
      </c>
      <c r="E93" s="74" t="s">
        <v>8</v>
      </c>
      <c r="F93" s="74" t="s">
        <v>9</v>
      </c>
      <c r="G93" s="74" t="s">
        <v>224</v>
      </c>
      <c r="H93" s="74" t="s">
        <v>110</v>
      </c>
      <c r="I93" s="142">
        <f>'[1]0203'!$D$19/1000</f>
        <v>16.7</v>
      </c>
    </row>
    <row r="94" spans="1:9" ht="18.75" customHeight="1">
      <c r="A94" s="86" t="s">
        <v>19</v>
      </c>
      <c r="B94" s="73"/>
      <c r="C94" s="73"/>
      <c r="D94" s="70" t="s">
        <v>65</v>
      </c>
      <c r="E94" s="67" t="s">
        <v>9</v>
      </c>
      <c r="F94" s="67"/>
      <c r="G94" s="67"/>
      <c r="H94" s="67"/>
      <c r="I94" s="140">
        <f>I95+I100</f>
        <v>300</v>
      </c>
    </row>
    <row r="95" spans="1:9" ht="26.25" customHeight="1">
      <c r="A95" s="86" t="s">
        <v>69</v>
      </c>
      <c r="B95" s="70"/>
      <c r="C95" s="70"/>
      <c r="D95" s="70" t="s">
        <v>65</v>
      </c>
      <c r="E95" s="71" t="s">
        <v>9</v>
      </c>
      <c r="F95" s="71" t="s">
        <v>20</v>
      </c>
      <c r="G95" s="71"/>
      <c r="H95" s="71"/>
      <c r="I95" s="141">
        <f>I96</f>
        <v>50</v>
      </c>
    </row>
    <row r="96" spans="1:9" ht="23.25" customHeight="1">
      <c r="A96" s="104" t="s">
        <v>90</v>
      </c>
      <c r="B96" s="73"/>
      <c r="C96" s="73"/>
      <c r="D96" s="73" t="s">
        <v>65</v>
      </c>
      <c r="E96" s="74" t="s">
        <v>9</v>
      </c>
      <c r="F96" s="74" t="s">
        <v>20</v>
      </c>
      <c r="G96" s="74" t="s">
        <v>216</v>
      </c>
      <c r="H96" s="74"/>
      <c r="I96" s="142">
        <f>I97</f>
        <v>50</v>
      </c>
    </row>
    <row r="97" spans="1:9" ht="24.75" customHeight="1">
      <c r="A97" s="104" t="s">
        <v>68</v>
      </c>
      <c r="B97" s="73"/>
      <c r="C97" s="73"/>
      <c r="D97" s="73" t="s">
        <v>65</v>
      </c>
      <c r="E97" s="74" t="s">
        <v>9</v>
      </c>
      <c r="F97" s="74" t="s">
        <v>20</v>
      </c>
      <c r="G97" s="74" t="s">
        <v>217</v>
      </c>
      <c r="H97" s="74"/>
      <c r="I97" s="142">
        <f>I98</f>
        <v>50</v>
      </c>
    </row>
    <row r="98" spans="1:9" ht="24" customHeight="1">
      <c r="A98" s="98" t="s">
        <v>230</v>
      </c>
      <c r="B98" s="73"/>
      <c r="C98" s="73"/>
      <c r="D98" s="73" t="s">
        <v>65</v>
      </c>
      <c r="E98" s="74" t="s">
        <v>9</v>
      </c>
      <c r="F98" s="74" t="s">
        <v>20</v>
      </c>
      <c r="G98" s="74" t="s">
        <v>217</v>
      </c>
      <c r="H98" s="74" t="s">
        <v>167</v>
      </c>
      <c r="I98" s="142">
        <f>I99</f>
        <v>50</v>
      </c>
    </row>
    <row r="99" spans="1:9" ht="24.75" customHeight="1">
      <c r="A99" s="103" t="s">
        <v>109</v>
      </c>
      <c r="B99" s="73"/>
      <c r="C99" s="73"/>
      <c r="D99" s="73" t="s">
        <v>65</v>
      </c>
      <c r="E99" s="74" t="s">
        <v>9</v>
      </c>
      <c r="F99" s="74" t="s">
        <v>20</v>
      </c>
      <c r="G99" s="74" t="s">
        <v>217</v>
      </c>
      <c r="H99" s="74" t="s">
        <v>110</v>
      </c>
      <c r="I99" s="142">
        <f>'[1]0309'!$C$18/1000</f>
        <v>50</v>
      </c>
    </row>
    <row r="100" spans="1:9" ht="17.25" customHeight="1">
      <c r="A100" s="86" t="s">
        <v>58</v>
      </c>
      <c r="B100" s="70"/>
      <c r="C100" s="70"/>
      <c r="D100" s="70" t="s">
        <v>65</v>
      </c>
      <c r="E100" s="71" t="s">
        <v>9</v>
      </c>
      <c r="F100" s="71" t="s">
        <v>48</v>
      </c>
      <c r="G100" s="71"/>
      <c r="H100" s="71"/>
      <c r="I100" s="141">
        <f>I101</f>
        <v>250</v>
      </c>
    </row>
    <row r="101" spans="1:9" ht="24.75" customHeight="1">
      <c r="A101" s="106" t="s">
        <v>183</v>
      </c>
      <c r="B101" s="73"/>
      <c r="C101" s="73"/>
      <c r="D101" s="73" t="s">
        <v>65</v>
      </c>
      <c r="E101" s="74" t="s">
        <v>9</v>
      </c>
      <c r="F101" s="74" t="s">
        <v>48</v>
      </c>
      <c r="G101" s="74" t="s">
        <v>181</v>
      </c>
      <c r="H101" s="74"/>
      <c r="I101" s="142">
        <f>I102</f>
        <v>250</v>
      </c>
    </row>
    <row r="102" spans="1:9" ht="24" customHeight="1">
      <c r="A102" s="106" t="s">
        <v>91</v>
      </c>
      <c r="B102" s="73"/>
      <c r="C102" s="73"/>
      <c r="D102" s="73" t="s">
        <v>65</v>
      </c>
      <c r="E102" s="74" t="s">
        <v>9</v>
      </c>
      <c r="F102" s="74" t="s">
        <v>48</v>
      </c>
      <c r="G102" s="74" t="s">
        <v>182</v>
      </c>
      <c r="H102" s="74"/>
      <c r="I102" s="142">
        <f>I103</f>
        <v>250</v>
      </c>
    </row>
    <row r="103" spans="1:9" ht="23.25" customHeight="1">
      <c r="A103" s="98" t="s">
        <v>163</v>
      </c>
      <c r="B103" s="73"/>
      <c r="C103" s="73"/>
      <c r="D103" s="73" t="s">
        <v>65</v>
      </c>
      <c r="E103" s="74" t="s">
        <v>9</v>
      </c>
      <c r="F103" s="74" t="s">
        <v>48</v>
      </c>
      <c r="G103" s="74" t="s">
        <v>182</v>
      </c>
      <c r="H103" s="74" t="s">
        <v>167</v>
      </c>
      <c r="I103" s="142">
        <f>I104</f>
        <v>250</v>
      </c>
    </row>
    <row r="104" spans="1:9" ht="24.75" customHeight="1">
      <c r="A104" s="103" t="s">
        <v>109</v>
      </c>
      <c r="B104" s="73"/>
      <c r="C104" s="73"/>
      <c r="D104" s="73" t="s">
        <v>65</v>
      </c>
      <c r="E104" s="74" t="s">
        <v>9</v>
      </c>
      <c r="F104" s="74" t="s">
        <v>48</v>
      </c>
      <c r="G104" s="74" t="s">
        <v>182</v>
      </c>
      <c r="H104" s="74" t="s">
        <v>110</v>
      </c>
      <c r="I104" s="142">
        <f>'[1]0310'!$C$32/1000</f>
        <v>250</v>
      </c>
    </row>
    <row r="105" spans="1:9" ht="14.25" customHeight="1">
      <c r="A105" s="86" t="s">
        <v>21</v>
      </c>
      <c r="B105" s="77"/>
      <c r="C105" s="77"/>
      <c r="D105" s="68" t="s">
        <v>65</v>
      </c>
      <c r="E105" s="67" t="s">
        <v>11</v>
      </c>
      <c r="F105" s="67"/>
      <c r="G105" s="67"/>
      <c r="H105" s="67"/>
      <c r="I105" s="140">
        <f>I106+I117+0.01</f>
        <v>3649.8081900000006</v>
      </c>
    </row>
    <row r="106" spans="1:9" ht="16.5" customHeight="1">
      <c r="A106" s="86" t="s">
        <v>75</v>
      </c>
      <c r="B106" s="70"/>
      <c r="C106" s="70"/>
      <c r="D106" s="70" t="s">
        <v>65</v>
      </c>
      <c r="E106" s="71" t="s">
        <v>11</v>
      </c>
      <c r="F106" s="71" t="s">
        <v>20</v>
      </c>
      <c r="G106" s="71"/>
      <c r="H106" s="71"/>
      <c r="I106" s="141">
        <f>I107+I111</f>
        <v>3412.4021900000002</v>
      </c>
    </row>
    <row r="107" spans="1:9" ht="24" customHeight="1">
      <c r="A107" s="88" t="s">
        <v>247</v>
      </c>
      <c r="B107" s="70"/>
      <c r="C107" s="70"/>
      <c r="D107" s="73" t="s">
        <v>65</v>
      </c>
      <c r="E107" s="74" t="s">
        <v>11</v>
      </c>
      <c r="F107" s="74" t="s">
        <v>20</v>
      </c>
      <c r="G107" s="74" t="s">
        <v>187</v>
      </c>
      <c r="H107" s="74"/>
      <c r="I107" s="142">
        <f>I108+I114</f>
        <v>3412.4021900000002</v>
      </c>
    </row>
    <row r="108" spans="1:9" ht="24.75" customHeight="1">
      <c r="A108" s="88" t="s">
        <v>246</v>
      </c>
      <c r="B108" s="70"/>
      <c r="C108" s="70"/>
      <c r="D108" s="73" t="s">
        <v>65</v>
      </c>
      <c r="E108" s="74" t="s">
        <v>11</v>
      </c>
      <c r="F108" s="74" t="s">
        <v>20</v>
      </c>
      <c r="G108" s="74" t="s">
        <v>188</v>
      </c>
      <c r="H108" s="71"/>
      <c r="I108" s="142">
        <f>I109</f>
        <v>3115.4021900000002</v>
      </c>
    </row>
    <row r="109" spans="1:9" ht="25.5" customHeight="1">
      <c r="A109" s="87" t="s">
        <v>186</v>
      </c>
      <c r="B109" s="70"/>
      <c r="C109" s="70"/>
      <c r="D109" s="73" t="s">
        <v>65</v>
      </c>
      <c r="E109" s="74" t="s">
        <v>11</v>
      </c>
      <c r="F109" s="74" t="s">
        <v>20</v>
      </c>
      <c r="G109" s="74" t="s">
        <v>188</v>
      </c>
      <c r="H109" s="74" t="s">
        <v>167</v>
      </c>
      <c r="I109" s="142">
        <f>I110</f>
        <v>3115.4021900000002</v>
      </c>
    </row>
    <row r="110" spans="1:9" ht="27.75" customHeight="1">
      <c r="A110" s="87" t="s">
        <v>109</v>
      </c>
      <c r="B110" s="70"/>
      <c r="C110" s="70"/>
      <c r="D110" s="73" t="s">
        <v>65</v>
      </c>
      <c r="E110" s="74" t="s">
        <v>11</v>
      </c>
      <c r="F110" s="74" t="s">
        <v>20</v>
      </c>
      <c r="G110" s="74" t="s">
        <v>188</v>
      </c>
      <c r="H110" s="74" t="s">
        <v>110</v>
      </c>
      <c r="I110" s="142">
        <f>2884245.72/1000+231156.47/1000</f>
        <v>3115.4021900000002</v>
      </c>
    </row>
    <row r="111" spans="1:9" ht="69.75" customHeight="1" hidden="1">
      <c r="A111" s="82" t="s">
        <v>219</v>
      </c>
      <c r="B111" s="73"/>
      <c r="C111" s="73"/>
      <c r="D111" s="73" t="s">
        <v>65</v>
      </c>
      <c r="E111" s="74" t="s">
        <v>11</v>
      </c>
      <c r="F111" s="74" t="s">
        <v>20</v>
      </c>
      <c r="G111" s="76" t="s">
        <v>220</v>
      </c>
      <c r="H111" s="74"/>
      <c r="I111" s="142">
        <f>I112</f>
        <v>0</v>
      </c>
    </row>
    <row r="112" spans="1:9" ht="27" customHeight="1" hidden="1">
      <c r="A112" s="87" t="s">
        <v>186</v>
      </c>
      <c r="B112" s="73"/>
      <c r="C112" s="73"/>
      <c r="D112" s="73" t="s">
        <v>65</v>
      </c>
      <c r="E112" s="74" t="s">
        <v>11</v>
      </c>
      <c r="F112" s="74" t="s">
        <v>20</v>
      </c>
      <c r="G112" s="76" t="s">
        <v>220</v>
      </c>
      <c r="H112" s="74" t="s">
        <v>167</v>
      </c>
      <c r="I112" s="142">
        <f>I113</f>
        <v>0</v>
      </c>
    </row>
    <row r="113" spans="1:9" ht="27.75" customHeight="1" hidden="1">
      <c r="A113" s="103" t="s">
        <v>109</v>
      </c>
      <c r="B113" s="73"/>
      <c r="C113" s="73"/>
      <c r="D113" s="73" t="s">
        <v>65</v>
      </c>
      <c r="E113" s="74" t="s">
        <v>11</v>
      </c>
      <c r="F113" s="74" t="s">
        <v>20</v>
      </c>
      <c r="G113" s="76" t="s">
        <v>220</v>
      </c>
      <c r="H113" s="74" t="s">
        <v>110</v>
      </c>
      <c r="I113" s="142">
        <v>0</v>
      </c>
    </row>
    <row r="114" spans="1:9" ht="37.5" customHeight="1" hidden="1">
      <c r="A114" s="88" t="s">
        <v>249</v>
      </c>
      <c r="B114" s="70"/>
      <c r="C114" s="70"/>
      <c r="D114" s="73" t="s">
        <v>65</v>
      </c>
      <c r="E114" s="74" t="s">
        <v>11</v>
      </c>
      <c r="F114" s="74" t="s">
        <v>20</v>
      </c>
      <c r="G114" s="74" t="s">
        <v>248</v>
      </c>
      <c r="H114" s="71"/>
      <c r="I114" s="142">
        <f>I115</f>
        <v>297</v>
      </c>
    </row>
    <row r="115" spans="1:9" ht="27.75" customHeight="1">
      <c r="A115" s="87" t="s">
        <v>186</v>
      </c>
      <c r="B115" s="70"/>
      <c r="C115" s="70"/>
      <c r="D115" s="73" t="s">
        <v>65</v>
      </c>
      <c r="E115" s="74" t="s">
        <v>11</v>
      </c>
      <c r="F115" s="74" t="s">
        <v>20</v>
      </c>
      <c r="G115" s="74" t="s">
        <v>248</v>
      </c>
      <c r="H115" s="74" t="s">
        <v>167</v>
      </c>
      <c r="I115" s="142">
        <f>I116</f>
        <v>297</v>
      </c>
    </row>
    <row r="116" spans="1:9" ht="27.75" customHeight="1">
      <c r="A116" s="87" t="s">
        <v>109</v>
      </c>
      <c r="B116" s="70"/>
      <c r="C116" s="70"/>
      <c r="D116" s="73" t="s">
        <v>65</v>
      </c>
      <c r="E116" s="74" t="s">
        <v>11</v>
      </c>
      <c r="F116" s="74" t="s">
        <v>20</v>
      </c>
      <c r="G116" s="74" t="s">
        <v>248</v>
      </c>
      <c r="H116" s="74" t="s">
        <v>110</v>
      </c>
      <c r="I116" s="142">
        <f>297000/1000</f>
        <v>297</v>
      </c>
    </row>
    <row r="117" spans="1:9" ht="22.5" customHeight="1">
      <c r="A117" s="84" t="s">
        <v>22</v>
      </c>
      <c r="B117" s="73"/>
      <c r="C117" s="73"/>
      <c r="D117" s="70" t="s">
        <v>65</v>
      </c>
      <c r="E117" s="71" t="s">
        <v>11</v>
      </c>
      <c r="F117" s="71" t="s">
        <v>45</v>
      </c>
      <c r="G117" s="71"/>
      <c r="H117" s="71"/>
      <c r="I117" s="141">
        <f>I118</f>
        <v>237.396</v>
      </c>
    </row>
    <row r="118" spans="1:9" ht="13.5" customHeight="1">
      <c r="A118" s="82" t="s">
        <v>122</v>
      </c>
      <c r="B118" s="73"/>
      <c r="C118" s="73"/>
      <c r="D118" s="73" t="s">
        <v>65</v>
      </c>
      <c r="E118" s="74" t="s">
        <v>11</v>
      </c>
      <c r="F118" s="74" t="s">
        <v>45</v>
      </c>
      <c r="G118" s="74" t="s">
        <v>184</v>
      </c>
      <c r="H118" s="71"/>
      <c r="I118" s="142">
        <f>I119</f>
        <v>237.396</v>
      </c>
    </row>
    <row r="119" spans="1:9" ht="16.5" customHeight="1">
      <c r="A119" s="82" t="s">
        <v>67</v>
      </c>
      <c r="B119" s="73"/>
      <c r="C119" s="73"/>
      <c r="D119" s="73" t="s">
        <v>65</v>
      </c>
      <c r="E119" s="74" t="s">
        <v>11</v>
      </c>
      <c r="F119" s="74" t="s">
        <v>45</v>
      </c>
      <c r="G119" s="74" t="s">
        <v>185</v>
      </c>
      <c r="H119" s="71"/>
      <c r="I119" s="142">
        <f>I120</f>
        <v>237.396</v>
      </c>
    </row>
    <row r="120" spans="1:9" ht="24" customHeight="1">
      <c r="A120" s="98" t="s">
        <v>230</v>
      </c>
      <c r="B120" s="73"/>
      <c r="C120" s="73"/>
      <c r="D120" s="73" t="s">
        <v>65</v>
      </c>
      <c r="E120" s="74" t="s">
        <v>11</v>
      </c>
      <c r="F120" s="74" t="s">
        <v>45</v>
      </c>
      <c r="G120" s="74" t="s">
        <v>185</v>
      </c>
      <c r="H120" s="74" t="s">
        <v>167</v>
      </c>
      <c r="I120" s="142">
        <f>I121</f>
        <v>237.396</v>
      </c>
    </row>
    <row r="121" spans="1:9" ht="24.75" customHeight="1">
      <c r="A121" s="82" t="s">
        <v>109</v>
      </c>
      <c r="B121" s="73"/>
      <c r="C121" s="73"/>
      <c r="D121" s="73" t="s">
        <v>65</v>
      </c>
      <c r="E121" s="74" t="s">
        <v>11</v>
      </c>
      <c r="F121" s="74" t="s">
        <v>45</v>
      </c>
      <c r="G121" s="74" t="s">
        <v>185</v>
      </c>
      <c r="H121" s="74" t="s">
        <v>110</v>
      </c>
      <c r="I121" s="142">
        <f>237396/1000</f>
        <v>237.396</v>
      </c>
    </row>
    <row r="122" spans="1:9" ht="18.75" customHeight="1" hidden="1">
      <c r="A122" s="82" t="s">
        <v>136</v>
      </c>
      <c r="B122" s="73"/>
      <c r="C122" s="73"/>
      <c r="D122" s="73" t="s">
        <v>65</v>
      </c>
      <c r="E122" s="74" t="s">
        <v>11</v>
      </c>
      <c r="F122" s="74" t="s">
        <v>45</v>
      </c>
      <c r="G122" s="74" t="s">
        <v>140</v>
      </c>
      <c r="H122" s="74"/>
      <c r="I122" s="142"/>
    </row>
    <row r="123" spans="1:9" ht="23.25" customHeight="1" hidden="1">
      <c r="A123" s="82" t="s">
        <v>109</v>
      </c>
      <c r="B123" s="73"/>
      <c r="C123" s="73"/>
      <c r="D123" s="73" t="s">
        <v>65</v>
      </c>
      <c r="E123" s="74" t="s">
        <v>11</v>
      </c>
      <c r="F123" s="74" t="s">
        <v>45</v>
      </c>
      <c r="G123" s="74" t="s">
        <v>141</v>
      </c>
      <c r="H123" s="74" t="s">
        <v>110</v>
      </c>
      <c r="I123" s="142">
        <f>I124</f>
        <v>0</v>
      </c>
    </row>
    <row r="124" spans="1:9" ht="27" customHeight="1" hidden="1">
      <c r="A124" s="82" t="s">
        <v>111</v>
      </c>
      <c r="B124" s="73"/>
      <c r="C124" s="73"/>
      <c r="D124" s="73" t="s">
        <v>65</v>
      </c>
      <c r="E124" s="74" t="s">
        <v>11</v>
      </c>
      <c r="F124" s="74" t="s">
        <v>45</v>
      </c>
      <c r="G124" s="74" t="s">
        <v>141</v>
      </c>
      <c r="H124" s="74" t="s">
        <v>112</v>
      </c>
      <c r="I124" s="142"/>
    </row>
    <row r="125" spans="1:9" ht="15.75" customHeight="1">
      <c r="A125" s="89" t="s">
        <v>23</v>
      </c>
      <c r="B125" s="73"/>
      <c r="C125" s="70" t="s">
        <v>81</v>
      </c>
      <c r="D125" s="70" t="s">
        <v>65</v>
      </c>
      <c r="E125" s="67" t="s">
        <v>24</v>
      </c>
      <c r="F125" s="67"/>
      <c r="G125" s="67"/>
      <c r="H125" s="67"/>
      <c r="I125" s="140">
        <f>I126+I140+I147</f>
        <v>10889.32986</v>
      </c>
    </row>
    <row r="126" spans="1:9" ht="16.5" customHeight="1">
      <c r="A126" s="86" t="s">
        <v>47</v>
      </c>
      <c r="B126" s="70" t="s">
        <v>81</v>
      </c>
      <c r="C126" s="70" t="s">
        <v>81</v>
      </c>
      <c r="D126" s="70" t="s">
        <v>65</v>
      </c>
      <c r="E126" s="71" t="s">
        <v>24</v>
      </c>
      <c r="F126" s="71" t="s">
        <v>6</v>
      </c>
      <c r="G126" s="71"/>
      <c r="H126" s="71"/>
      <c r="I126" s="141">
        <f>I132</f>
        <v>4100.3004</v>
      </c>
    </row>
    <row r="127" spans="1:9" ht="23.25" customHeight="1" hidden="1">
      <c r="A127" s="108" t="s">
        <v>162</v>
      </c>
      <c r="B127" s="70"/>
      <c r="C127" s="70"/>
      <c r="D127" s="73" t="s">
        <v>65</v>
      </c>
      <c r="E127" s="74" t="s">
        <v>24</v>
      </c>
      <c r="F127" s="74" t="s">
        <v>6</v>
      </c>
      <c r="G127" s="74" t="s">
        <v>189</v>
      </c>
      <c r="H127" s="71"/>
      <c r="I127" s="141"/>
    </row>
    <row r="128" spans="1:9" ht="26.25" customHeight="1" hidden="1">
      <c r="A128" s="88" t="s">
        <v>178</v>
      </c>
      <c r="B128" s="70"/>
      <c r="C128" s="70"/>
      <c r="D128" s="73" t="s">
        <v>65</v>
      </c>
      <c r="E128" s="74" t="s">
        <v>24</v>
      </c>
      <c r="F128" s="74" t="s">
        <v>6</v>
      </c>
      <c r="G128" s="74" t="s">
        <v>190</v>
      </c>
      <c r="H128" s="74"/>
      <c r="I128" s="141"/>
    </row>
    <row r="129" spans="1:9" ht="24.75" customHeight="1" hidden="1">
      <c r="A129" s="107" t="s">
        <v>163</v>
      </c>
      <c r="B129" s="70"/>
      <c r="C129" s="70"/>
      <c r="D129" s="73" t="s">
        <v>65</v>
      </c>
      <c r="E129" s="74" t="s">
        <v>24</v>
      </c>
      <c r="F129" s="74" t="s">
        <v>6</v>
      </c>
      <c r="G129" s="74" t="s">
        <v>190</v>
      </c>
      <c r="H129" s="74" t="s">
        <v>167</v>
      </c>
      <c r="I129" s="141"/>
    </row>
    <row r="130" spans="1:9" ht="24" customHeight="1" hidden="1">
      <c r="A130" s="107" t="s">
        <v>164</v>
      </c>
      <c r="B130" s="70"/>
      <c r="C130" s="70"/>
      <c r="D130" s="73" t="s">
        <v>65</v>
      </c>
      <c r="E130" s="74" t="s">
        <v>24</v>
      </c>
      <c r="F130" s="74" t="s">
        <v>6</v>
      </c>
      <c r="G130" s="74" t="s">
        <v>190</v>
      </c>
      <c r="H130" s="74" t="s">
        <v>110</v>
      </c>
      <c r="I130" s="141"/>
    </row>
    <row r="131" spans="1:9" ht="15" customHeight="1">
      <c r="A131" s="111" t="s">
        <v>253</v>
      </c>
      <c r="B131" s="70"/>
      <c r="C131" s="70"/>
      <c r="D131" s="73" t="s">
        <v>65</v>
      </c>
      <c r="E131" s="74" t="s">
        <v>24</v>
      </c>
      <c r="F131" s="74" t="s">
        <v>6</v>
      </c>
      <c r="G131" s="74" t="s">
        <v>252</v>
      </c>
      <c r="H131" s="74"/>
      <c r="I131" s="141">
        <f>I132</f>
        <v>4100.3004</v>
      </c>
    </row>
    <row r="132" spans="1:9" ht="18" customHeight="1">
      <c r="A132" s="111" t="s">
        <v>93</v>
      </c>
      <c r="B132" s="70"/>
      <c r="C132" s="70"/>
      <c r="D132" s="73" t="s">
        <v>65</v>
      </c>
      <c r="E132" s="74" t="s">
        <v>24</v>
      </c>
      <c r="F132" s="74" t="s">
        <v>6</v>
      </c>
      <c r="G132" s="74" t="s">
        <v>191</v>
      </c>
      <c r="H132" s="74"/>
      <c r="I132" s="141">
        <f>I133</f>
        <v>4100.3004</v>
      </c>
    </row>
    <row r="133" spans="1:9" ht="17.25" customHeight="1">
      <c r="A133" s="111" t="s">
        <v>92</v>
      </c>
      <c r="B133" s="73" t="s">
        <v>81</v>
      </c>
      <c r="C133" s="73" t="s">
        <v>81</v>
      </c>
      <c r="D133" s="73" t="s">
        <v>65</v>
      </c>
      <c r="E133" s="74" t="s">
        <v>24</v>
      </c>
      <c r="F133" s="74" t="s">
        <v>6</v>
      </c>
      <c r="G133" s="74" t="s">
        <v>191</v>
      </c>
      <c r="H133" s="74"/>
      <c r="I133" s="142">
        <f>I134+I138</f>
        <v>4100.3004</v>
      </c>
    </row>
    <row r="134" spans="1:9" ht="22.5" customHeight="1">
      <c r="A134" s="109" t="s">
        <v>230</v>
      </c>
      <c r="B134" s="73"/>
      <c r="C134" s="73" t="s">
        <v>81</v>
      </c>
      <c r="D134" s="73" t="s">
        <v>65</v>
      </c>
      <c r="E134" s="74" t="s">
        <v>24</v>
      </c>
      <c r="F134" s="74" t="s">
        <v>6</v>
      </c>
      <c r="G134" s="74" t="s">
        <v>191</v>
      </c>
      <c r="H134" s="74" t="s">
        <v>167</v>
      </c>
      <c r="I134" s="142">
        <f>I135</f>
        <v>4100.3004</v>
      </c>
    </row>
    <row r="135" spans="1:9" ht="24" customHeight="1">
      <c r="A135" s="111" t="s">
        <v>109</v>
      </c>
      <c r="B135" s="73"/>
      <c r="C135" s="73"/>
      <c r="D135" s="73" t="s">
        <v>65</v>
      </c>
      <c r="E135" s="74" t="s">
        <v>24</v>
      </c>
      <c r="F135" s="74" t="s">
        <v>6</v>
      </c>
      <c r="G135" s="74" t="s">
        <v>191</v>
      </c>
      <c r="H135" s="74" t="s">
        <v>110</v>
      </c>
      <c r="I135" s="142">
        <f>4100300.4/1000</f>
        <v>4100.3004</v>
      </c>
    </row>
    <row r="136" spans="1:9" ht="24.75" customHeight="1" hidden="1">
      <c r="A136" s="109" t="s">
        <v>192</v>
      </c>
      <c r="B136" s="73"/>
      <c r="C136" s="73"/>
      <c r="D136" s="73" t="s">
        <v>65</v>
      </c>
      <c r="E136" s="74" t="s">
        <v>24</v>
      </c>
      <c r="F136" s="74" t="s">
        <v>6</v>
      </c>
      <c r="G136" s="74" t="s">
        <v>191</v>
      </c>
      <c r="H136" s="74" t="s">
        <v>193</v>
      </c>
      <c r="I136" s="142"/>
    </row>
    <row r="137" spans="1:9" ht="24.75" customHeight="1" hidden="1">
      <c r="A137" s="110" t="s">
        <v>231</v>
      </c>
      <c r="B137" s="73"/>
      <c r="C137" s="73"/>
      <c r="D137" s="73" t="s">
        <v>65</v>
      </c>
      <c r="E137" s="74" t="s">
        <v>24</v>
      </c>
      <c r="F137" s="74" t="s">
        <v>6</v>
      </c>
      <c r="G137" s="74" t="s">
        <v>191</v>
      </c>
      <c r="H137" s="74" t="s">
        <v>112</v>
      </c>
      <c r="I137" s="142"/>
    </row>
    <row r="138" spans="1:9" ht="24.75" customHeight="1" hidden="1">
      <c r="A138" s="110" t="s">
        <v>221</v>
      </c>
      <c r="B138" s="73"/>
      <c r="C138" s="73"/>
      <c r="D138" s="73" t="s">
        <v>65</v>
      </c>
      <c r="E138" s="74" t="s">
        <v>24</v>
      </c>
      <c r="F138" s="74" t="s">
        <v>6</v>
      </c>
      <c r="G138" s="74" t="s">
        <v>191</v>
      </c>
      <c r="H138" s="74" t="s">
        <v>146</v>
      </c>
      <c r="I138" s="142">
        <f>I139</f>
        <v>0</v>
      </c>
    </row>
    <row r="139" spans="1:9" ht="24.75" customHeight="1" hidden="1">
      <c r="A139" s="110" t="s">
        <v>145</v>
      </c>
      <c r="B139" s="73"/>
      <c r="C139" s="73"/>
      <c r="D139" s="73" t="s">
        <v>65</v>
      </c>
      <c r="E139" s="74" t="s">
        <v>24</v>
      </c>
      <c r="F139" s="74" t="s">
        <v>6</v>
      </c>
      <c r="G139" s="74" t="s">
        <v>191</v>
      </c>
      <c r="H139" s="74" t="s">
        <v>147</v>
      </c>
      <c r="I139" s="142"/>
    </row>
    <row r="140" spans="1:10" ht="18.75" customHeight="1">
      <c r="A140" s="86" t="s">
        <v>25</v>
      </c>
      <c r="B140" s="70" t="s">
        <v>81</v>
      </c>
      <c r="C140" s="70" t="s">
        <v>81</v>
      </c>
      <c r="D140" s="70" t="s">
        <v>65</v>
      </c>
      <c r="E140" s="71" t="s">
        <v>24</v>
      </c>
      <c r="F140" s="71" t="s">
        <v>8</v>
      </c>
      <c r="G140" s="71"/>
      <c r="H140" s="71"/>
      <c r="I140" s="141">
        <f>I141+I145</f>
        <v>389.9</v>
      </c>
      <c r="J140" s="62"/>
    </row>
    <row r="141" spans="1:10" ht="15" customHeight="1">
      <c r="A141" s="82" t="s">
        <v>123</v>
      </c>
      <c r="B141" s="70"/>
      <c r="C141" s="73" t="s">
        <v>81</v>
      </c>
      <c r="D141" s="73" t="s">
        <v>65</v>
      </c>
      <c r="E141" s="74" t="s">
        <v>24</v>
      </c>
      <c r="F141" s="74" t="s">
        <v>8</v>
      </c>
      <c r="G141" s="74" t="s">
        <v>194</v>
      </c>
      <c r="H141" s="74"/>
      <c r="I141" s="142">
        <f>I142</f>
        <v>389.9</v>
      </c>
      <c r="J141" s="62"/>
    </row>
    <row r="142" spans="1:10" ht="16.5" customHeight="1">
      <c r="A142" s="82" t="s">
        <v>94</v>
      </c>
      <c r="B142" s="70"/>
      <c r="C142" s="73" t="s">
        <v>81</v>
      </c>
      <c r="D142" s="73" t="s">
        <v>65</v>
      </c>
      <c r="E142" s="74" t="s">
        <v>24</v>
      </c>
      <c r="F142" s="74" t="s">
        <v>8</v>
      </c>
      <c r="G142" s="74" t="s">
        <v>195</v>
      </c>
      <c r="H142" s="74"/>
      <c r="I142" s="142">
        <f>I143</f>
        <v>389.9</v>
      </c>
      <c r="J142" s="62"/>
    </row>
    <row r="143" spans="1:10" ht="22.5">
      <c r="A143" s="109" t="s">
        <v>230</v>
      </c>
      <c r="B143" s="70"/>
      <c r="C143" s="73" t="s">
        <v>81</v>
      </c>
      <c r="D143" s="73" t="s">
        <v>65</v>
      </c>
      <c r="E143" s="74" t="s">
        <v>24</v>
      </c>
      <c r="F143" s="74" t="s">
        <v>8</v>
      </c>
      <c r="G143" s="74" t="s">
        <v>195</v>
      </c>
      <c r="H143" s="74" t="s">
        <v>167</v>
      </c>
      <c r="I143" s="142">
        <f>I144</f>
        <v>389.9</v>
      </c>
      <c r="J143" s="62"/>
    </row>
    <row r="144" spans="1:10" ht="26.25" customHeight="1">
      <c r="A144" s="82" t="s">
        <v>109</v>
      </c>
      <c r="B144" s="70"/>
      <c r="C144" s="73"/>
      <c r="D144" s="73" t="s">
        <v>65</v>
      </c>
      <c r="E144" s="74" t="s">
        <v>24</v>
      </c>
      <c r="F144" s="74" t="s">
        <v>8</v>
      </c>
      <c r="G144" s="74" t="s">
        <v>195</v>
      </c>
      <c r="H144" s="74" t="s">
        <v>110</v>
      </c>
      <c r="I144" s="142">
        <f>389900/1000</f>
        <v>389.9</v>
      </c>
      <c r="J144" s="62"/>
    </row>
    <row r="145" spans="1:10" ht="26.25" customHeight="1" hidden="1">
      <c r="A145" s="110" t="s">
        <v>221</v>
      </c>
      <c r="B145" s="70"/>
      <c r="C145" s="73"/>
      <c r="D145" s="73" t="s">
        <v>65</v>
      </c>
      <c r="E145" s="74" t="s">
        <v>24</v>
      </c>
      <c r="F145" s="74" t="s">
        <v>8</v>
      </c>
      <c r="G145" s="74" t="s">
        <v>195</v>
      </c>
      <c r="H145" s="74" t="s">
        <v>146</v>
      </c>
      <c r="I145" s="142">
        <f>I146</f>
        <v>0</v>
      </c>
      <c r="J145" s="62"/>
    </row>
    <row r="146" spans="1:10" ht="26.25" customHeight="1" hidden="1">
      <c r="A146" s="110" t="s">
        <v>229</v>
      </c>
      <c r="B146" s="70"/>
      <c r="C146" s="73"/>
      <c r="D146" s="73" t="s">
        <v>65</v>
      </c>
      <c r="E146" s="74" t="s">
        <v>24</v>
      </c>
      <c r="F146" s="74" t="s">
        <v>8</v>
      </c>
      <c r="G146" s="74" t="s">
        <v>195</v>
      </c>
      <c r="H146" s="74" t="s">
        <v>228</v>
      </c>
      <c r="I146" s="142"/>
      <c r="J146" s="62"/>
    </row>
    <row r="147" spans="1:9" ht="18" customHeight="1">
      <c r="A147" s="86" t="s">
        <v>54</v>
      </c>
      <c r="B147" s="71" t="s">
        <v>81</v>
      </c>
      <c r="C147" s="71" t="s">
        <v>81</v>
      </c>
      <c r="D147" s="71" t="s">
        <v>65</v>
      </c>
      <c r="E147" s="71" t="s">
        <v>24</v>
      </c>
      <c r="F147" s="71" t="s">
        <v>9</v>
      </c>
      <c r="G147" s="71"/>
      <c r="H147" s="71"/>
      <c r="I147" s="143">
        <f>I148+I152+I160+I168+I172</f>
        <v>6399.12946</v>
      </c>
    </row>
    <row r="148" spans="1:9" ht="36.75" customHeight="1">
      <c r="A148" s="87" t="s">
        <v>233</v>
      </c>
      <c r="B148" s="71"/>
      <c r="C148" s="71"/>
      <c r="D148" s="74" t="s">
        <v>65</v>
      </c>
      <c r="E148" s="74" t="s">
        <v>24</v>
      </c>
      <c r="F148" s="74" t="s">
        <v>9</v>
      </c>
      <c r="G148" s="74" t="s">
        <v>165</v>
      </c>
      <c r="H148" s="71"/>
      <c r="I148" s="143">
        <f>I149</f>
        <v>350</v>
      </c>
    </row>
    <row r="149" spans="1:9" ht="26.25" customHeight="1">
      <c r="A149" s="102" t="s">
        <v>178</v>
      </c>
      <c r="B149" s="70"/>
      <c r="C149" s="70"/>
      <c r="D149" s="73" t="s">
        <v>65</v>
      </c>
      <c r="E149" s="74" t="s">
        <v>24</v>
      </c>
      <c r="F149" s="74" t="s">
        <v>9</v>
      </c>
      <c r="G149" s="74" t="s">
        <v>168</v>
      </c>
      <c r="H149" s="74"/>
      <c r="I149" s="142">
        <f>I150</f>
        <v>350</v>
      </c>
    </row>
    <row r="150" spans="1:9" ht="24.75" customHeight="1">
      <c r="A150" s="98" t="s">
        <v>230</v>
      </c>
      <c r="B150" s="70"/>
      <c r="C150" s="70"/>
      <c r="D150" s="73" t="s">
        <v>65</v>
      </c>
      <c r="E150" s="74" t="s">
        <v>24</v>
      </c>
      <c r="F150" s="74" t="s">
        <v>9</v>
      </c>
      <c r="G150" s="74" t="s">
        <v>168</v>
      </c>
      <c r="H150" s="74" t="s">
        <v>167</v>
      </c>
      <c r="I150" s="142">
        <f>I151</f>
        <v>350</v>
      </c>
    </row>
    <row r="151" spans="1:9" ht="25.5" customHeight="1">
      <c r="A151" s="82" t="s">
        <v>109</v>
      </c>
      <c r="B151" s="70"/>
      <c r="C151" s="70"/>
      <c r="D151" s="73" t="s">
        <v>65</v>
      </c>
      <c r="E151" s="74" t="s">
        <v>24</v>
      </c>
      <c r="F151" s="74" t="s">
        <v>9</v>
      </c>
      <c r="G151" s="74" t="s">
        <v>168</v>
      </c>
      <c r="H151" s="74" t="s">
        <v>110</v>
      </c>
      <c r="I151" s="142">
        <f>350000/1000</f>
        <v>350</v>
      </c>
    </row>
    <row r="152" spans="1:11" ht="48.75" customHeight="1">
      <c r="A152" s="114" t="s">
        <v>288</v>
      </c>
      <c r="B152" s="115"/>
      <c r="C152" s="115"/>
      <c r="D152" s="116" t="s">
        <v>65</v>
      </c>
      <c r="E152" s="116" t="s">
        <v>24</v>
      </c>
      <c r="F152" s="116" t="s">
        <v>9</v>
      </c>
      <c r="G152" s="116" t="s">
        <v>254</v>
      </c>
      <c r="H152" s="115"/>
      <c r="I152" s="142">
        <f>I153+I156+I159</f>
        <v>2291.92946</v>
      </c>
      <c r="J152" s="113"/>
      <c r="K152" s="113"/>
    </row>
    <row r="153" spans="1:11" ht="33.75" customHeight="1" hidden="1">
      <c r="A153" s="117" t="s">
        <v>230</v>
      </c>
      <c r="B153" s="118"/>
      <c r="C153" s="118"/>
      <c r="D153" s="119" t="s">
        <v>65</v>
      </c>
      <c r="E153" s="116" t="s">
        <v>24</v>
      </c>
      <c r="F153" s="116" t="s">
        <v>9</v>
      </c>
      <c r="G153" s="116" t="s">
        <v>274</v>
      </c>
      <c r="H153" s="116" t="s">
        <v>167</v>
      </c>
      <c r="I153" s="142">
        <f>I154</f>
        <v>0</v>
      </c>
      <c r="J153" s="113"/>
      <c r="K153" s="113"/>
    </row>
    <row r="154" spans="1:11" ht="27" customHeight="1" hidden="1">
      <c r="A154" s="120" t="s">
        <v>109</v>
      </c>
      <c r="B154" s="118"/>
      <c r="C154" s="118"/>
      <c r="D154" s="119" t="s">
        <v>65</v>
      </c>
      <c r="E154" s="116" t="s">
        <v>24</v>
      </c>
      <c r="F154" s="116" t="s">
        <v>9</v>
      </c>
      <c r="G154" s="116" t="s">
        <v>274</v>
      </c>
      <c r="H154" s="116" t="s">
        <v>110</v>
      </c>
      <c r="I154" s="142"/>
      <c r="J154" s="113"/>
      <c r="K154" s="113"/>
    </row>
    <row r="155" spans="1:11" ht="37.5" customHeight="1" hidden="1">
      <c r="A155" s="114" t="s">
        <v>275</v>
      </c>
      <c r="B155" s="115"/>
      <c r="C155" s="115"/>
      <c r="D155" s="116" t="s">
        <v>65</v>
      </c>
      <c r="E155" s="116" t="s">
        <v>24</v>
      </c>
      <c r="F155" s="116" t="s">
        <v>9</v>
      </c>
      <c r="G155" s="116" t="s">
        <v>276</v>
      </c>
      <c r="H155" s="115"/>
      <c r="I155" s="142">
        <f>I156</f>
        <v>0</v>
      </c>
      <c r="J155" s="113"/>
      <c r="K155" s="113"/>
    </row>
    <row r="156" spans="1:11" ht="30.75" customHeight="1" hidden="1">
      <c r="A156" s="117" t="s">
        <v>230</v>
      </c>
      <c r="B156" s="118"/>
      <c r="C156" s="118"/>
      <c r="D156" s="119" t="s">
        <v>65</v>
      </c>
      <c r="E156" s="116" t="s">
        <v>24</v>
      </c>
      <c r="F156" s="116" t="s">
        <v>9</v>
      </c>
      <c r="G156" s="116" t="s">
        <v>276</v>
      </c>
      <c r="H156" s="116" t="s">
        <v>167</v>
      </c>
      <c r="I156" s="142">
        <f>I157</f>
        <v>0</v>
      </c>
      <c r="J156" s="113"/>
      <c r="K156" s="113"/>
    </row>
    <row r="157" spans="1:11" ht="27.75" customHeight="1" hidden="1">
      <c r="A157" s="120" t="s">
        <v>109</v>
      </c>
      <c r="B157" s="118"/>
      <c r="C157" s="118"/>
      <c r="D157" s="119" t="s">
        <v>65</v>
      </c>
      <c r="E157" s="116" t="s">
        <v>24</v>
      </c>
      <c r="F157" s="116" t="s">
        <v>9</v>
      </c>
      <c r="G157" s="116" t="s">
        <v>276</v>
      </c>
      <c r="H157" s="116" t="s">
        <v>110</v>
      </c>
      <c r="I157" s="142"/>
      <c r="J157" s="113"/>
      <c r="K157" s="113"/>
    </row>
    <row r="158" spans="1:11" ht="24.75" customHeight="1">
      <c r="A158" s="117" t="s">
        <v>230</v>
      </c>
      <c r="B158" s="118"/>
      <c r="C158" s="118"/>
      <c r="D158" s="119" t="s">
        <v>65</v>
      </c>
      <c r="E158" s="116" t="s">
        <v>24</v>
      </c>
      <c r="F158" s="116" t="s">
        <v>9</v>
      </c>
      <c r="G158" s="116" t="s">
        <v>254</v>
      </c>
      <c r="H158" s="116" t="s">
        <v>167</v>
      </c>
      <c r="I158" s="142">
        <f>I159</f>
        <v>2291.92946</v>
      </c>
      <c r="J158" s="113"/>
      <c r="K158" s="113"/>
    </row>
    <row r="159" spans="1:11" ht="25.5" customHeight="1">
      <c r="A159" s="120" t="s">
        <v>109</v>
      </c>
      <c r="B159" s="118"/>
      <c r="C159" s="118"/>
      <c r="D159" s="119" t="s">
        <v>65</v>
      </c>
      <c r="E159" s="116" t="s">
        <v>24</v>
      </c>
      <c r="F159" s="116" t="s">
        <v>9</v>
      </c>
      <c r="G159" s="116" t="s">
        <v>254</v>
      </c>
      <c r="H159" s="116" t="s">
        <v>110</v>
      </c>
      <c r="I159" s="142">
        <f>1000000/1000+1000000/1000+491929.46/1000-200000/1000</f>
        <v>2291.92946</v>
      </c>
      <c r="J159" s="113"/>
      <c r="K159" s="113"/>
    </row>
    <row r="160" spans="1:11" ht="22.5" customHeight="1" hidden="1">
      <c r="A160" s="114" t="s">
        <v>279</v>
      </c>
      <c r="B160" s="115"/>
      <c r="C160" s="115"/>
      <c r="D160" s="116" t="s">
        <v>65</v>
      </c>
      <c r="E160" s="116" t="s">
        <v>24</v>
      </c>
      <c r="F160" s="116" t="s">
        <v>9</v>
      </c>
      <c r="G160" s="116" t="s">
        <v>280</v>
      </c>
      <c r="H160" s="115"/>
      <c r="I160" s="142">
        <f>I161+I163</f>
        <v>0</v>
      </c>
      <c r="J160" s="113"/>
      <c r="K160" s="113"/>
    </row>
    <row r="161" spans="1:11" ht="19.5" customHeight="1" hidden="1">
      <c r="A161" s="117" t="s">
        <v>40</v>
      </c>
      <c r="B161" s="118"/>
      <c r="C161" s="118"/>
      <c r="D161" s="119" t="s">
        <v>65</v>
      </c>
      <c r="E161" s="116" t="s">
        <v>24</v>
      </c>
      <c r="F161" s="116" t="s">
        <v>9</v>
      </c>
      <c r="G161" s="116" t="s">
        <v>281</v>
      </c>
      <c r="H161" s="116" t="s">
        <v>173</v>
      </c>
      <c r="I161" s="142">
        <f>I162</f>
        <v>0</v>
      </c>
      <c r="J161" s="113"/>
      <c r="K161" s="113"/>
    </row>
    <row r="162" spans="1:11" ht="18.75" customHeight="1" hidden="1">
      <c r="A162" s="120" t="s">
        <v>227</v>
      </c>
      <c r="B162" s="118"/>
      <c r="C162" s="118"/>
      <c r="D162" s="119" t="s">
        <v>65</v>
      </c>
      <c r="E162" s="116" t="s">
        <v>24</v>
      </c>
      <c r="F162" s="116" t="s">
        <v>9</v>
      </c>
      <c r="G162" s="116" t="s">
        <v>281</v>
      </c>
      <c r="H162" s="116" t="s">
        <v>226</v>
      </c>
      <c r="I162" s="142"/>
      <c r="J162" s="113"/>
      <c r="K162" s="113"/>
    </row>
    <row r="163" spans="1:11" ht="25.5" customHeight="1" hidden="1">
      <c r="A163" s="114" t="s">
        <v>279</v>
      </c>
      <c r="B163" s="115"/>
      <c r="C163" s="115"/>
      <c r="D163" s="116" t="s">
        <v>65</v>
      </c>
      <c r="E163" s="116" t="s">
        <v>24</v>
      </c>
      <c r="F163" s="116" t="s">
        <v>9</v>
      </c>
      <c r="G163" s="116" t="s">
        <v>280</v>
      </c>
      <c r="H163" s="115"/>
      <c r="I163" s="142">
        <f>I164</f>
        <v>0</v>
      </c>
      <c r="J163" s="113"/>
      <c r="K163" s="113"/>
    </row>
    <row r="164" spans="1:11" ht="25.5" customHeight="1" hidden="1">
      <c r="A164" s="117" t="s">
        <v>40</v>
      </c>
      <c r="B164" s="118"/>
      <c r="C164" s="118"/>
      <c r="D164" s="119" t="s">
        <v>65</v>
      </c>
      <c r="E164" s="116" t="s">
        <v>24</v>
      </c>
      <c r="F164" s="116" t="s">
        <v>9</v>
      </c>
      <c r="G164" s="116" t="s">
        <v>282</v>
      </c>
      <c r="H164" s="116" t="s">
        <v>173</v>
      </c>
      <c r="I164" s="142">
        <f>I165</f>
        <v>0</v>
      </c>
      <c r="J164" s="113"/>
      <c r="K164" s="113"/>
    </row>
    <row r="165" spans="1:11" ht="36.75" customHeight="1" hidden="1">
      <c r="A165" s="120" t="s">
        <v>227</v>
      </c>
      <c r="B165" s="118"/>
      <c r="C165" s="118"/>
      <c r="D165" s="119" t="s">
        <v>65</v>
      </c>
      <c r="E165" s="116" t="s">
        <v>24</v>
      </c>
      <c r="F165" s="116" t="s">
        <v>9</v>
      </c>
      <c r="G165" s="116" t="s">
        <v>282</v>
      </c>
      <c r="H165" s="116" t="s">
        <v>226</v>
      </c>
      <c r="I165" s="142"/>
      <c r="J165" s="113"/>
      <c r="K165" s="113"/>
    </row>
    <row r="166" spans="1:11" ht="25.5" customHeight="1" hidden="1">
      <c r="A166" s="117" t="s">
        <v>230</v>
      </c>
      <c r="B166" s="118"/>
      <c r="C166" s="118"/>
      <c r="D166" s="119" t="s">
        <v>65</v>
      </c>
      <c r="E166" s="116" t="s">
        <v>24</v>
      </c>
      <c r="F166" s="116" t="s">
        <v>9</v>
      </c>
      <c r="G166" s="116" t="s">
        <v>254</v>
      </c>
      <c r="H166" s="116" t="s">
        <v>167</v>
      </c>
      <c r="I166" s="142">
        <f>I167</f>
        <v>0</v>
      </c>
      <c r="J166" s="113"/>
      <c r="K166" s="113"/>
    </row>
    <row r="167" spans="1:11" ht="25.5" customHeight="1" hidden="1">
      <c r="A167" s="117" t="s">
        <v>164</v>
      </c>
      <c r="B167" s="118"/>
      <c r="C167" s="118"/>
      <c r="D167" s="119" t="s">
        <v>65</v>
      </c>
      <c r="E167" s="116" t="s">
        <v>24</v>
      </c>
      <c r="F167" s="116" t="s">
        <v>9</v>
      </c>
      <c r="G167" s="116" t="s">
        <v>254</v>
      </c>
      <c r="H167" s="116" t="s">
        <v>110</v>
      </c>
      <c r="I167" s="142"/>
      <c r="J167" s="113"/>
      <c r="K167" s="113"/>
    </row>
    <row r="168" spans="1:11" ht="25.5" customHeight="1">
      <c r="A168" s="114" t="s">
        <v>263</v>
      </c>
      <c r="B168" s="115"/>
      <c r="C168" s="115"/>
      <c r="D168" s="116" t="s">
        <v>65</v>
      </c>
      <c r="E168" s="116" t="s">
        <v>24</v>
      </c>
      <c r="F168" s="116" t="s">
        <v>9</v>
      </c>
      <c r="G168" s="116" t="s">
        <v>262</v>
      </c>
      <c r="H168" s="115"/>
      <c r="I168" s="142">
        <f>I169</f>
        <v>30</v>
      </c>
      <c r="J168" s="113"/>
      <c r="K168" s="113"/>
    </row>
    <row r="169" spans="1:11" ht="25.5" customHeight="1">
      <c r="A169" s="121" t="s">
        <v>264</v>
      </c>
      <c r="B169" s="118"/>
      <c r="C169" s="118"/>
      <c r="D169" s="119" t="s">
        <v>65</v>
      </c>
      <c r="E169" s="116" t="s">
        <v>24</v>
      </c>
      <c r="F169" s="116" t="s">
        <v>9</v>
      </c>
      <c r="G169" s="116" t="s">
        <v>255</v>
      </c>
      <c r="H169" s="116"/>
      <c r="I169" s="142">
        <f>I170</f>
        <v>30</v>
      </c>
      <c r="J169" s="113"/>
      <c r="K169" s="113"/>
    </row>
    <row r="170" spans="1:11" ht="25.5" customHeight="1">
      <c r="A170" s="117" t="s">
        <v>230</v>
      </c>
      <c r="B170" s="118"/>
      <c r="C170" s="118"/>
      <c r="D170" s="119" t="s">
        <v>65</v>
      </c>
      <c r="E170" s="116" t="s">
        <v>24</v>
      </c>
      <c r="F170" s="116" t="s">
        <v>9</v>
      </c>
      <c r="G170" s="116" t="s">
        <v>255</v>
      </c>
      <c r="H170" s="116" t="s">
        <v>167</v>
      </c>
      <c r="I170" s="142">
        <f>I171</f>
        <v>30</v>
      </c>
      <c r="J170" s="113"/>
      <c r="K170" s="113"/>
    </row>
    <row r="171" spans="1:11" ht="25.5" customHeight="1">
      <c r="A171" s="117" t="s">
        <v>164</v>
      </c>
      <c r="B171" s="118"/>
      <c r="C171" s="118"/>
      <c r="D171" s="119" t="s">
        <v>65</v>
      </c>
      <c r="E171" s="116" t="s">
        <v>24</v>
      </c>
      <c r="F171" s="116" t="s">
        <v>9</v>
      </c>
      <c r="G171" s="116" t="s">
        <v>255</v>
      </c>
      <c r="H171" s="116" t="s">
        <v>110</v>
      </c>
      <c r="I171" s="142">
        <f>'[1]0503'!$D$21/1000</f>
        <v>30</v>
      </c>
      <c r="J171" s="113"/>
      <c r="K171" s="113"/>
    </row>
    <row r="172" spans="1:11" ht="18" customHeight="1">
      <c r="A172" s="114" t="s">
        <v>256</v>
      </c>
      <c r="B172" s="119"/>
      <c r="C172" s="119"/>
      <c r="D172" s="119" t="s">
        <v>65</v>
      </c>
      <c r="E172" s="116" t="s">
        <v>24</v>
      </c>
      <c r="F172" s="116" t="s">
        <v>9</v>
      </c>
      <c r="G172" s="116" t="s">
        <v>196</v>
      </c>
      <c r="H172" s="116"/>
      <c r="I172" s="142">
        <f>I173+I176+I179</f>
        <v>3727.2</v>
      </c>
      <c r="J172" s="113"/>
      <c r="K172" s="113"/>
    </row>
    <row r="173" spans="1:11" ht="18" customHeight="1">
      <c r="A173" s="114" t="s">
        <v>124</v>
      </c>
      <c r="B173" s="119"/>
      <c r="C173" s="119"/>
      <c r="D173" s="119" t="s">
        <v>65</v>
      </c>
      <c r="E173" s="116" t="s">
        <v>24</v>
      </c>
      <c r="F173" s="116" t="s">
        <v>9</v>
      </c>
      <c r="G173" s="116" t="s">
        <v>197</v>
      </c>
      <c r="H173" s="116"/>
      <c r="I173" s="142">
        <f>I174</f>
        <v>2350</v>
      </c>
      <c r="J173" s="113"/>
      <c r="K173" s="113"/>
    </row>
    <row r="174" spans="1:11" ht="24.75" customHeight="1">
      <c r="A174" s="122" t="s">
        <v>230</v>
      </c>
      <c r="B174" s="119"/>
      <c r="C174" s="119"/>
      <c r="D174" s="119" t="s">
        <v>65</v>
      </c>
      <c r="E174" s="116" t="s">
        <v>24</v>
      </c>
      <c r="F174" s="116" t="s">
        <v>9</v>
      </c>
      <c r="G174" s="116" t="s">
        <v>197</v>
      </c>
      <c r="H174" s="116" t="s">
        <v>167</v>
      </c>
      <c r="I174" s="142">
        <f>I175</f>
        <v>2350</v>
      </c>
      <c r="J174" s="113"/>
      <c r="K174" s="113"/>
    </row>
    <row r="175" spans="1:11" ht="24.75" customHeight="1">
      <c r="A175" s="120" t="s">
        <v>109</v>
      </c>
      <c r="B175" s="119"/>
      <c r="C175" s="119"/>
      <c r="D175" s="119" t="s">
        <v>65</v>
      </c>
      <c r="E175" s="116" t="s">
        <v>24</v>
      </c>
      <c r="F175" s="116" t="s">
        <v>9</v>
      </c>
      <c r="G175" s="116" t="s">
        <v>197</v>
      </c>
      <c r="H175" s="116" t="s">
        <v>110</v>
      </c>
      <c r="I175" s="142">
        <f>1700000/1000+650000/1000</f>
        <v>2350</v>
      </c>
      <c r="J175" s="113"/>
      <c r="K175" s="113"/>
    </row>
    <row r="176" spans="1:11" ht="17.25" customHeight="1">
      <c r="A176" s="114" t="s">
        <v>125</v>
      </c>
      <c r="B176" s="119"/>
      <c r="C176" s="119"/>
      <c r="D176" s="119" t="s">
        <v>65</v>
      </c>
      <c r="E176" s="116" t="s">
        <v>24</v>
      </c>
      <c r="F176" s="116" t="s">
        <v>9</v>
      </c>
      <c r="G176" s="116" t="s">
        <v>198</v>
      </c>
      <c r="H176" s="116"/>
      <c r="I176" s="142">
        <f>I177</f>
        <v>270</v>
      </c>
      <c r="J176" s="113"/>
      <c r="K176" s="113"/>
    </row>
    <row r="177" spans="1:11" ht="24" customHeight="1">
      <c r="A177" s="122" t="s">
        <v>230</v>
      </c>
      <c r="B177" s="119" t="s">
        <v>81</v>
      </c>
      <c r="C177" s="119" t="s">
        <v>81</v>
      </c>
      <c r="D177" s="119" t="s">
        <v>65</v>
      </c>
      <c r="E177" s="116" t="s">
        <v>24</v>
      </c>
      <c r="F177" s="116" t="s">
        <v>9</v>
      </c>
      <c r="G177" s="116" t="s">
        <v>198</v>
      </c>
      <c r="H177" s="116" t="s">
        <v>167</v>
      </c>
      <c r="I177" s="142">
        <f>I178</f>
        <v>270</v>
      </c>
      <c r="J177" s="113"/>
      <c r="K177" s="113"/>
    </row>
    <row r="178" spans="1:11" ht="25.5" customHeight="1">
      <c r="A178" s="120" t="s">
        <v>109</v>
      </c>
      <c r="B178" s="119"/>
      <c r="C178" s="119"/>
      <c r="D178" s="119" t="s">
        <v>65</v>
      </c>
      <c r="E178" s="116" t="s">
        <v>24</v>
      </c>
      <c r="F178" s="116" t="s">
        <v>9</v>
      </c>
      <c r="G178" s="116" t="s">
        <v>198</v>
      </c>
      <c r="H178" s="116" t="s">
        <v>110</v>
      </c>
      <c r="I178" s="142">
        <f>270000/1000</f>
        <v>270</v>
      </c>
      <c r="J178" s="113"/>
      <c r="K178" s="113"/>
    </row>
    <row r="179" spans="1:11" ht="18" customHeight="1">
      <c r="A179" s="114" t="s">
        <v>126</v>
      </c>
      <c r="B179" s="119"/>
      <c r="C179" s="119"/>
      <c r="D179" s="119" t="s">
        <v>65</v>
      </c>
      <c r="E179" s="116" t="s">
        <v>24</v>
      </c>
      <c r="F179" s="116" t="s">
        <v>9</v>
      </c>
      <c r="G179" s="116" t="s">
        <v>196</v>
      </c>
      <c r="H179" s="116"/>
      <c r="I179" s="142">
        <f>I180</f>
        <v>1107.2</v>
      </c>
      <c r="J179" s="113"/>
      <c r="K179" s="113"/>
    </row>
    <row r="180" spans="1:11" ht="17.25" customHeight="1">
      <c r="A180" s="114" t="s">
        <v>199</v>
      </c>
      <c r="B180" s="119" t="s">
        <v>81</v>
      </c>
      <c r="C180" s="119" t="s">
        <v>81</v>
      </c>
      <c r="D180" s="119" t="s">
        <v>65</v>
      </c>
      <c r="E180" s="116" t="s">
        <v>24</v>
      </c>
      <c r="F180" s="116" t="s">
        <v>9</v>
      </c>
      <c r="G180" s="116" t="s">
        <v>200</v>
      </c>
      <c r="H180" s="116"/>
      <c r="I180" s="142">
        <f>I181</f>
        <v>1107.2</v>
      </c>
      <c r="J180" s="113"/>
      <c r="K180" s="113"/>
    </row>
    <row r="181" spans="1:11" ht="22.5">
      <c r="A181" s="122" t="s">
        <v>230</v>
      </c>
      <c r="B181" s="119" t="s">
        <v>81</v>
      </c>
      <c r="C181" s="119" t="s">
        <v>81</v>
      </c>
      <c r="D181" s="119" t="s">
        <v>65</v>
      </c>
      <c r="E181" s="116" t="s">
        <v>24</v>
      </c>
      <c r="F181" s="116" t="s">
        <v>9</v>
      </c>
      <c r="G181" s="116" t="s">
        <v>200</v>
      </c>
      <c r="H181" s="116" t="s">
        <v>167</v>
      </c>
      <c r="I181" s="142">
        <f>I182</f>
        <v>1107.2</v>
      </c>
      <c r="J181" s="113"/>
      <c r="K181" s="113"/>
    </row>
    <row r="182" spans="1:11" ht="23.25" customHeight="1">
      <c r="A182" s="120" t="s">
        <v>109</v>
      </c>
      <c r="B182" s="119"/>
      <c r="C182" s="119"/>
      <c r="D182" s="119" t="s">
        <v>65</v>
      </c>
      <c r="E182" s="116" t="s">
        <v>24</v>
      </c>
      <c r="F182" s="116" t="s">
        <v>9</v>
      </c>
      <c r="G182" s="116" t="s">
        <v>200</v>
      </c>
      <c r="H182" s="116" t="s">
        <v>110</v>
      </c>
      <c r="I182" s="142">
        <f>1107200/1000</f>
        <v>1107.2</v>
      </c>
      <c r="J182" s="113"/>
      <c r="K182" s="113"/>
    </row>
    <row r="183" spans="1:11" ht="14.25" customHeight="1">
      <c r="A183" s="123" t="s">
        <v>49</v>
      </c>
      <c r="B183" s="124" t="s">
        <v>81</v>
      </c>
      <c r="C183" s="124" t="s">
        <v>81</v>
      </c>
      <c r="D183" s="124" t="s">
        <v>65</v>
      </c>
      <c r="E183" s="125" t="s">
        <v>32</v>
      </c>
      <c r="F183" s="125"/>
      <c r="G183" s="125"/>
      <c r="H183" s="125"/>
      <c r="I183" s="140">
        <f>I184</f>
        <v>7005.40476</v>
      </c>
      <c r="J183" s="113"/>
      <c r="K183" s="113"/>
    </row>
    <row r="184" spans="1:11" ht="14.25" customHeight="1">
      <c r="A184" s="126" t="s">
        <v>96</v>
      </c>
      <c r="B184" s="118" t="s">
        <v>81</v>
      </c>
      <c r="C184" s="118" t="s">
        <v>81</v>
      </c>
      <c r="D184" s="118" t="s">
        <v>65</v>
      </c>
      <c r="E184" s="115" t="s">
        <v>32</v>
      </c>
      <c r="F184" s="115" t="s">
        <v>6</v>
      </c>
      <c r="G184" s="115"/>
      <c r="H184" s="115"/>
      <c r="I184" s="141">
        <f>I191</f>
        <v>7005.40476</v>
      </c>
      <c r="J184" s="113"/>
      <c r="K184" s="113"/>
    </row>
    <row r="185" spans="1:11" ht="27.75" customHeight="1" hidden="1">
      <c r="A185" s="114" t="s">
        <v>177</v>
      </c>
      <c r="B185" s="118"/>
      <c r="C185" s="118"/>
      <c r="D185" s="119" t="s">
        <v>65</v>
      </c>
      <c r="E185" s="116" t="s">
        <v>32</v>
      </c>
      <c r="F185" s="116" t="s">
        <v>6</v>
      </c>
      <c r="G185" s="116" t="s">
        <v>166</v>
      </c>
      <c r="H185" s="115"/>
      <c r="I185" s="142">
        <f>I186</f>
        <v>0</v>
      </c>
      <c r="J185" s="113"/>
      <c r="K185" s="113"/>
    </row>
    <row r="186" spans="1:11" ht="26.25" customHeight="1" hidden="1">
      <c r="A186" s="117" t="s">
        <v>210</v>
      </c>
      <c r="B186" s="118"/>
      <c r="C186" s="118"/>
      <c r="D186" s="119" t="s">
        <v>65</v>
      </c>
      <c r="E186" s="116" t="s">
        <v>32</v>
      </c>
      <c r="F186" s="116" t="s">
        <v>6</v>
      </c>
      <c r="G186" s="116" t="s">
        <v>166</v>
      </c>
      <c r="H186" s="116" t="s">
        <v>128</v>
      </c>
      <c r="I186" s="142">
        <f>I187</f>
        <v>0</v>
      </c>
      <c r="J186" s="113"/>
      <c r="K186" s="113"/>
    </row>
    <row r="187" spans="1:11" ht="34.5" customHeight="1" hidden="1">
      <c r="A187" s="114" t="s">
        <v>127</v>
      </c>
      <c r="B187" s="118"/>
      <c r="C187" s="118"/>
      <c r="D187" s="119" t="s">
        <v>65</v>
      </c>
      <c r="E187" s="116" t="s">
        <v>32</v>
      </c>
      <c r="F187" s="116" t="s">
        <v>6</v>
      </c>
      <c r="G187" s="116" t="s">
        <v>166</v>
      </c>
      <c r="H187" s="116" t="s">
        <v>129</v>
      </c>
      <c r="I187" s="142"/>
      <c r="J187" s="113"/>
      <c r="K187" s="113"/>
    </row>
    <row r="188" spans="1:11" ht="28.5" customHeight="1" hidden="1">
      <c r="A188" s="114" t="s">
        <v>178</v>
      </c>
      <c r="B188" s="118"/>
      <c r="C188" s="118"/>
      <c r="D188" s="119" t="s">
        <v>65</v>
      </c>
      <c r="E188" s="116" t="s">
        <v>32</v>
      </c>
      <c r="F188" s="116" t="s">
        <v>6</v>
      </c>
      <c r="G188" s="116" t="s">
        <v>168</v>
      </c>
      <c r="H188" s="115"/>
      <c r="I188" s="142">
        <f>I189</f>
        <v>0</v>
      </c>
      <c r="J188" s="113"/>
      <c r="K188" s="113"/>
    </row>
    <row r="189" spans="1:11" ht="27" customHeight="1" hidden="1">
      <c r="A189" s="117" t="s">
        <v>210</v>
      </c>
      <c r="B189" s="118"/>
      <c r="C189" s="118"/>
      <c r="D189" s="119" t="s">
        <v>65</v>
      </c>
      <c r="E189" s="116" t="s">
        <v>32</v>
      </c>
      <c r="F189" s="116" t="s">
        <v>6</v>
      </c>
      <c r="G189" s="116" t="s">
        <v>168</v>
      </c>
      <c r="H189" s="116" t="s">
        <v>128</v>
      </c>
      <c r="I189" s="142">
        <f>I190</f>
        <v>0</v>
      </c>
      <c r="J189" s="113"/>
      <c r="K189" s="113"/>
    </row>
    <row r="190" spans="1:11" ht="36" customHeight="1" hidden="1">
      <c r="A190" s="114" t="s">
        <v>127</v>
      </c>
      <c r="B190" s="118"/>
      <c r="C190" s="118"/>
      <c r="D190" s="119" t="s">
        <v>65</v>
      </c>
      <c r="E190" s="116" t="s">
        <v>32</v>
      </c>
      <c r="F190" s="116" t="s">
        <v>6</v>
      </c>
      <c r="G190" s="116" t="s">
        <v>168</v>
      </c>
      <c r="H190" s="116" t="s">
        <v>129</v>
      </c>
      <c r="I190" s="142"/>
      <c r="J190" s="113"/>
      <c r="K190" s="113"/>
    </row>
    <row r="191" spans="1:11" ht="27" customHeight="1">
      <c r="A191" s="127" t="s">
        <v>257</v>
      </c>
      <c r="B191" s="118"/>
      <c r="C191" s="118"/>
      <c r="D191" s="119" t="s">
        <v>65</v>
      </c>
      <c r="E191" s="116" t="s">
        <v>32</v>
      </c>
      <c r="F191" s="116" t="s">
        <v>6</v>
      </c>
      <c r="G191" s="116" t="s">
        <v>258</v>
      </c>
      <c r="H191" s="116"/>
      <c r="I191" s="142">
        <f>I192+I204+I213+I202+I216+I218+I210+I207</f>
        <v>7005.40476</v>
      </c>
      <c r="J191" s="113"/>
      <c r="K191" s="113"/>
    </row>
    <row r="192" spans="1:11" ht="35.25" customHeight="1">
      <c r="A192" s="127" t="s">
        <v>265</v>
      </c>
      <c r="B192" s="118"/>
      <c r="C192" s="118"/>
      <c r="D192" s="119" t="s">
        <v>65</v>
      </c>
      <c r="E192" s="116" t="s">
        <v>32</v>
      </c>
      <c r="F192" s="116" t="s">
        <v>6</v>
      </c>
      <c r="G192" s="116" t="s">
        <v>259</v>
      </c>
      <c r="H192" s="116"/>
      <c r="I192" s="142">
        <f>I193+I194+I196+I197</f>
        <v>6800.004760000001</v>
      </c>
      <c r="J192" s="113"/>
      <c r="K192" s="113"/>
    </row>
    <row r="193" spans="1:11" ht="16.5" customHeight="1">
      <c r="A193" s="117" t="s">
        <v>251</v>
      </c>
      <c r="B193" s="118"/>
      <c r="C193" s="118"/>
      <c r="D193" s="119" t="s">
        <v>65</v>
      </c>
      <c r="E193" s="116" t="s">
        <v>32</v>
      </c>
      <c r="F193" s="116" t="s">
        <v>6</v>
      </c>
      <c r="G193" s="116" t="s">
        <v>259</v>
      </c>
      <c r="H193" s="116" t="s">
        <v>250</v>
      </c>
      <c r="I193" s="142">
        <f>2777888.72/1000-491929.46/1000</f>
        <v>2285.9592600000005</v>
      </c>
      <c r="J193" s="113"/>
      <c r="K193" s="113"/>
    </row>
    <row r="194" spans="1:11" ht="27" customHeight="1">
      <c r="A194" s="128" t="s">
        <v>230</v>
      </c>
      <c r="B194" s="119" t="s">
        <v>81</v>
      </c>
      <c r="C194" s="119" t="s">
        <v>81</v>
      </c>
      <c r="D194" s="119" t="s">
        <v>65</v>
      </c>
      <c r="E194" s="116" t="s">
        <v>32</v>
      </c>
      <c r="F194" s="116" t="s">
        <v>6</v>
      </c>
      <c r="G194" s="116" t="s">
        <v>259</v>
      </c>
      <c r="H194" s="116" t="s">
        <v>167</v>
      </c>
      <c r="I194" s="142">
        <f>I195</f>
        <v>4395.4355</v>
      </c>
      <c r="J194" s="113"/>
      <c r="K194" s="113"/>
    </row>
    <row r="195" spans="1:11" ht="25.5" customHeight="1">
      <c r="A195" s="117" t="s">
        <v>164</v>
      </c>
      <c r="B195" s="119" t="s">
        <v>81</v>
      </c>
      <c r="C195" s="119" t="s">
        <v>81</v>
      </c>
      <c r="D195" s="119" t="s">
        <v>65</v>
      </c>
      <c r="E195" s="116" t="s">
        <v>32</v>
      </c>
      <c r="F195" s="116" t="s">
        <v>6</v>
      </c>
      <c r="G195" s="116" t="s">
        <v>259</v>
      </c>
      <c r="H195" s="116" t="s">
        <v>110</v>
      </c>
      <c r="I195" s="142">
        <f>4395435.5/1000</f>
        <v>4395.4355</v>
      </c>
      <c r="J195" s="113"/>
      <c r="K195" s="113"/>
    </row>
    <row r="196" spans="1:11" ht="25.5" customHeight="1">
      <c r="A196" s="117" t="s">
        <v>241</v>
      </c>
      <c r="B196" s="119"/>
      <c r="C196" s="119"/>
      <c r="D196" s="119" t="s">
        <v>65</v>
      </c>
      <c r="E196" s="116" t="s">
        <v>32</v>
      </c>
      <c r="F196" s="116" t="s">
        <v>6</v>
      </c>
      <c r="G196" s="116" t="s">
        <v>259</v>
      </c>
      <c r="H196" s="116" t="s">
        <v>240</v>
      </c>
      <c r="I196" s="142">
        <f>'[1]0801 '!$D$70/1000</f>
        <v>98.89</v>
      </c>
      <c r="J196" s="113"/>
      <c r="K196" s="113"/>
    </row>
    <row r="197" spans="1:11" ht="15.75" customHeight="1">
      <c r="A197" s="129" t="s">
        <v>87</v>
      </c>
      <c r="B197" s="119"/>
      <c r="C197" s="119"/>
      <c r="D197" s="119" t="s">
        <v>65</v>
      </c>
      <c r="E197" s="116" t="s">
        <v>32</v>
      </c>
      <c r="F197" s="116" t="s">
        <v>6</v>
      </c>
      <c r="G197" s="116" t="s">
        <v>259</v>
      </c>
      <c r="H197" s="116" t="s">
        <v>88</v>
      </c>
      <c r="I197" s="142">
        <f>I199+I198</f>
        <v>19.72</v>
      </c>
      <c r="J197" s="113"/>
      <c r="K197" s="113"/>
    </row>
    <row r="198" spans="1:11" ht="22.5" customHeight="1" hidden="1">
      <c r="A198" s="129" t="s">
        <v>215</v>
      </c>
      <c r="B198" s="119"/>
      <c r="C198" s="119"/>
      <c r="D198" s="119" t="s">
        <v>65</v>
      </c>
      <c r="E198" s="116" t="s">
        <v>6</v>
      </c>
      <c r="F198" s="116" t="s">
        <v>11</v>
      </c>
      <c r="G198" s="116" t="s">
        <v>287</v>
      </c>
      <c r="H198" s="116" t="s">
        <v>214</v>
      </c>
      <c r="I198" s="142">
        <v>0</v>
      </c>
      <c r="J198" s="113"/>
      <c r="K198" s="113"/>
    </row>
    <row r="199" spans="1:11" ht="15.75" customHeight="1">
      <c r="A199" s="129" t="s">
        <v>113</v>
      </c>
      <c r="B199" s="119"/>
      <c r="C199" s="119"/>
      <c r="D199" s="119" t="s">
        <v>65</v>
      </c>
      <c r="E199" s="116" t="s">
        <v>32</v>
      </c>
      <c r="F199" s="116" t="s">
        <v>6</v>
      </c>
      <c r="G199" s="116" t="s">
        <v>259</v>
      </c>
      <c r="H199" s="116" t="s">
        <v>114</v>
      </c>
      <c r="I199" s="142">
        <f>'[1]0801 '!$D$79/1000</f>
        <v>19.72</v>
      </c>
      <c r="J199" s="113"/>
      <c r="K199" s="113"/>
    </row>
    <row r="200" spans="1:11" ht="26.25" customHeight="1" hidden="1">
      <c r="A200" s="117" t="s">
        <v>210</v>
      </c>
      <c r="B200" s="119"/>
      <c r="C200" s="119"/>
      <c r="D200" s="119" t="s">
        <v>65</v>
      </c>
      <c r="E200" s="116" t="s">
        <v>32</v>
      </c>
      <c r="F200" s="116" t="s">
        <v>6</v>
      </c>
      <c r="G200" s="116" t="s">
        <v>213</v>
      </c>
      <c r="H200" s="116" t="s">
        <v>128</v>
      </c>
      <c r="I200" s="142">
        <f>I201</f>
        <v>0</v>
      </c>
      <c r="J200" s="113"/>
      <c r="K200" s="113"/>
    </row>
    <row r="201" spans="1:11" ht="20.25" customHeight="1" hidden="1">
      <c r="A201" s="114" t="s">
        <v>152</v>
      </c>
      <c r="B201" s="119"/>
      <c r="C201" s="119"/>
      <c r="D201" s="119" t="s">
        <v>65</v>
      </c>
      <c r="E201" s="116" t="s">
        <v>32</v>
      </c>
      <c r="F201" s="116" t="s">
        <v>6</v>
      </c>
      <c r="G201" s="116" t="s">
        <v>213</v>
      </c>
      <c r="H201" s="116" t="s">
        <v>153</v>
      </c>
      <c r="I201" s="142"/>
      <c r="J201" s="113"/>
      <c r="K201" s="113"/>
    </row>
    <row r="202" spans="1:11" ht="48.75" customHeight="1">
      <c r="A202" s="114" t="s">
        <v>151</v>
      </c>
      <c r="B202" s="119"/>
      <c r="C202" s="119"/>
      <c r="D202" s="119" t="s">
        <v>65</v>
      </c>
      <c r="E202" s="116" t="s">
        <v>32</v>
      </c>
      <c r="F202" s="116" t="s">
        <v>6</v>
      </c>
      <c r="G202" s="116" t="s">
        <v>268</v>
      </c>
      <c r="H202" s="116"/>
      <c r="I202" s="142">
        <f>I203</f>
        <v>5.4</v>
      </c>
      <c r="J202" s="113"/>
      <c r="K202" s="113"/>
    </row>
    <row r="203" spans="1:11" ht="20.25" customHeight="1">
      <c r="A203" s="117" t="s">
        <v>251</v>
      </c>
      <c r="B203" s="119"/>
      <c r="C203" s="119"/>
      <c r="D203" s="119" t="s">
        <v>65</v>
      </c>
      <c r="E203" s="116" t="s">
        <v>32</v>
      </c>
      <c r="F203" s="116" t="s">
        <v>6</v>
      </c>
      <c r="G203" s="116" t="s">
        <v>268</v>
      </c>
      <c r="H203" s="116" t="s">
        <v>250</v>
      </c>
      <c r="I203" s="142">
        <f>5400/1000</f>
        <v>5.4</v>
      </c>
      <c r="J203" s="113"/>
      <c r="K203" s="113"/>
    </row>
    <row r="204" spans="1:11" ht="34.5" customHeight="1" hidden="1">
      <c r="A204" s="127" t="s">
        <v>260</v>
      </c>
      <c r="B204" s="119"/>
      <c r="C204" s="119"/>
      <c r="D204" s="119" t="s">
        <v>65</v>
      </c>
      <c r="E204" s="116" t="s">
        <v>32</v>
      </c>
      <c r="F204" s="116" t="s">
        <v>6</v>
      </c>
      <c r="G204" s="116" t="s">
        <v>261</v>
      </c>
      <c r="H204" s="116"/>
      <c r="I204" s="142">
        <f>I205</f>
        <v>0</v>
      </c>
      <c r="J204" s="113"/>
      <c r="K204" s="113"/>
    </row>
    <row r="205" spans="1:11" ht="24" customHeight="1" hidden="1">
      <c r="A205" s="128" t="s">
        <v>230</v>
      </c>
      <c r="B205" s="119" t="s">
        <v>81</v>
      </c>
      <c r="C205" s="119" t="s">
        <v>81</v>
      </c>
      <c r="D205" s="119" t="s">
        <v>65</v>
      </c>
      <c r="E205" s="116" t="s">
        <v>32</v>
      </c>
      <c r="F205" s="116" t="s">
        <v>6</v>
      </c>
      <c r="G205" s="116" t="s">
        <v>261</v>
      </c>
      <c r="H205" s="116" t="s">
        <v>167</v>
      </c>
      <c r="I205" s="142">
        <f>I206</f>
        <v>0</v>
      </c>
      <c r="J205" s="113"/>
      <c r="K205" s="113"/>
    </row>
    <row r="206" spans="1:11" ht="28.5" customHeight="1" hidden="1">
      <c r="A206" s="117" t="s">
        <v>164</v>
      </c>
      <c r="B206" s="119" t="s">
        <v>81</v>
      </c>
      <c r="C206" s="119" t="s">
        <v>81</v>
      </c>
      <c r="D206" s="119" t="s">
        <v>65</v>
      </c>
      <c r="E206" s="116" t="s">
        <v>32</v>
      </c>
      <c r="F206" s="116" t="s">
        <v>6</v>
      </c>
      <c r="G206" s="116" t="s">
        <v>261</v>
      </c>
      <c r="H206" s="116" t="s">
        <v>110</v>
      </c>
      <c r="I206" s="142">
        <f>(100000-100000)/1000</f>
        <v>0</v>
      </c>
      <c r="J206" s="113"/>
      <c r="K206" s="113"/>
    </row>
    <row r="207" spans="1:11" ht="66.75" customHeight="1" hidden="1">
      <c r="A207" s="127" t="s">
        <v>277</v>
      </c>
      <c r="B207" s="119"/>
      <c r="C207" s="119"/>
      <c r="D207" s="119" t="s">
        <v>65</v>
      </c>
      <c r="E207" s="116" t="s">
        <v>32</v>
      </c>
      <c r="F207" s="116" t="s">
        <v>6</v>
      </c>
      <c r="G207" s="116" t="s">
        <v>273</v>
      </c>
      <c r="H207" s="116"/>
      <c r="I207" s="142">
        <f>I208</f>
        <v>0</v>
      </c>
      <c r="J207" s="113"/>
      <c r="K207" s="113"/>
    </row>
    <row r="208" spans="1:11" ht="28.5" customHeight="1" hidden="1">
      <c r="A208" s="128" t="s">
        <v>230</v>
      </c>
      <c r="B208" s="119" t="s">
        <v>81</v>
      </c>
      <c r="C208" s="119" t="s">
        <v>81</v>
      </c>
      <c r="D208" s="119" t="s">
        <v>65</v>
      </c>
      <c r="E208" s="116" t="s">
        <v>32</v>
      </c>
      <c r="F208" s="116" t="s">
        <v>6</v>
      </c>
      <c r="G208" s="116" t="s">
        <v>273</v>
      </c>
      <c r="H208" s="116" t="s">
        <v>167</v>
      </c>
      <c r="I208" s="142">
        <f>I209</f>
        <v>0</v>
      </c>
      <c r="J208" s="113"/>
      <c r="K208" s="113"/>
    </row>
    <row r="209" spans="1:11" ht="28.5" customHeight="1" hidden="1">
      <c r="A209" s="117" t="s">
        <v>164</v>
      </c>
      <c r="B209" s="119" t="s">
        <v>81</v>
      </c>
      <c r="C209" s="119" t="s">
        <v>81</v>
      </c>
      <c r="D209" s="119" t="s">
        <v>65</v>
      </c>
      <c r="E209" s="116" t="s">
        <v>32</v>
      </c>
      <c r="F209" s="116" t="s">
        <v>6</v>
      </c>
      <c r="G209" s="116" t="s">
        <v>273</v>
      </c>
      <c r="H209" s="116" t="s">
        <v>110</v>
      </c>
      <c r="I209" s="142">
        <v>0</v>
      </c>
      <c r="J209" s="113"/>
      <c r="K209" s="113"/>
    </row>
    <row r="210" spans="1:11" ht="31.5" customHeight="1">
      <c r="A210" s="114" t="s">
        <v>279</v>
      </c>
      <c r="B210" s="119"/>
      <c r="C210" s="119"/>
      <c r="D210" s="119" t="s">
        <v>65</v>
      </c>
      <c r="E210" s="116" t="s">
        <v>32</v>
      </c>
      <c r="F210" s="116" t="s">
        <v>6</v>
      </c>
      <c r="G210" s="116" t="s">
        <v>284</v>
      </c>
      <c r="H210" s="116"/>
      <c r="I210" s="142">
        <f>I211</f>
        <v>200</v>
      </c>
      <c r="J210" s="113"/>
      <c r="K210" s="113"/>
    </row>
    <row r="211" spans="1:11" ht="28.5" customHeight="1">
      <c r="A211" s="137" t="s">
        <v>40</v>
      </c>
      <c r="B211" s="119" t="s">
        <v>81</v>
      </c>
      <c r="C211" s="119" t="s">
        <v>81</v>
      </c>
      <c r="D211" s="119" t="s">
        <v>65</v>
      </c>
      <c r="E211" s="116" t="s">
        <v>32</v>
      </c>
      <c r="F211" s="116" t="s">
        <v>6</v>
      </c>
      <c r="G211" s="116" t="s">
        <v>284</v>
      </c>
      <c r="H211" s="116" t="s">
        <v>173</v>
      </c>
      <c r="I211" s="142">
        <f>I212</f>
        <v>200</v>
      </c>
      <c r="J211" s="113"/>
      <c r="K211" s="113"/>
    </row>
    <row r="212" spans="1:11" ht="28.5" customHeight="1">
      <c r="A212" s="120" t="s">
        <v>227</v>
      </c>
      <c r="B212" s="119" t="s">
        <v>81</v>
      </c>
      <c r="C212" s="119" t="s">
        <v>81</v>
      </c>
      <c r="D212" s="119" t="s">
        <v>65</v>
      </c>
      <c r="E212" s="116" t="s">
        <v>32</v>
      </c>
      <c r="F212" s="116" t="s">
        <v>6</v>
      </c>
      <c r="G212" s="116" t="s">
        <v>284</v>
      </c>
      <c r="H212" s="116" t="s">
        <v>226</v>
      </c>
      <c r="I212" s="142">
        <f>200000/1000</f>
        <v>200</v>
      </c>
      <c r="J212" s="113"/>
      <c r="K212" s="113"/>
    </row>
    <row r="213" spans="1:11" ht="39.75" customHeight="1" hidden="1">
      <c r="A213" s="127" t="s">
        <v>271</v>
      </c>
      <c r="B213" s="118"/>
      <c r="C213" s="118"/>
      <c r="D213" s="119" t="s">
        <v>65</v>
      </c>
      <c r="E213" s="116" t="s">
        <v>32</v>
      </c>
      <c r="F213" s="116" t="s">
        <v>6</v>
      </c>
      <c r="G213" s="116" t="s">
        <v>267</v>
      </c>
      <c r="H213" s="116"/>
      <c r="I213" s="142">
        <f>I214</f>
        <v>0</v>
      </c>
      <c r="J213" s="113"/>
      <c r="K213" s="113"/>
    </row>
    <row r="214" spans="1:11" ht="16.5" customHeight="1" hidden="1">
      <c r="A214" s="117" t="s">
        <v>251</v>
      </c>
      <c r="B214" s="118"/>
      <c r="C214" s="118"/>
      <c r="D214" s="119" t="s">
        <v>65</v>
      </c>
      <c r="E214" s="116" t="s">
        <v>32</v>
      </c>
      <c r="F214" s="116" t="s">
        <v>6</v>
      </c>
      <c r="G214" s="116" t="s">
        <v>267</v>
      </c>
      <c r="H214" s="116" t="s">
        <v>250</v>
      </c>
      <c r="I214" s="142">
        <v>0</v>
      </c>
      <c r="J214" s="113"/>
      <c r="K214" s="113"/>
    </row>
    <row r="215" spans="1:11" ht="24" customHeight="1" hidden="1">
      <c r="A215" s="114" t="s">
        <v>279</v>
      </c>
      <c r="B215" s="118"/>
      <c r="C215" s="118"/>
      <c r="D215" s="119" t="s">
        <v>65</v>
      </c>
      <c r="E215" s="116" t="s">
        <v>32</v>
      </c>
      <c r="F215" s="116" t="s">
        <v>6</v>
      </c>
      <c r="G215" s="116" t="s">
        <v>286</v>
      </c>
      <c r="H215" s="116"/>
      <c r="I215" s="142">
        <f>I216</f>
        <v>0</v>
      </c>
      <c r="J215" s="113"/>
      <c r="K215" s="113"/>
    </row>
    <row r="216" spans="1:9" ht="26.25" customHeight="1" hidden="1">
      <c r="A216" s="137" t="s">
        <v>40</v>
      </c>
      <c r="B216" s="70"/>
      <c r="C216" s="70"/>
      <c r="D216" s="73" t="s">
        <v>65</v>
      </c>
      <c r="E216" s="74" t="s">
        <v>32</v>
      </c>
      <c r="F216" s="74" t="s">
        <v>6</v>
      </c>
      <c r="G216" s="74" t="s">
        <v>286</v>
      </c>
      <c r="H216" s="74" t="s">
        <v>173</v>
      </c>
      <c r="I216" s="142">
        <f>I217</f>
        <v>0</v>
      </c>
    </row>
    <row r="217" spans="1:9" ht="16.5" customHeight="1" hidden="1">
      <c r="A217" s="120" t="s">
        <v>227</v>
      </c>
      <c r="B217" s="70"/>
      <c r="C217" s="70"/>
      <c r="D217" s="73" t="s">
        <v>65</v>
      </c>
      <c r="E217" s="74" t="s">
        <v>32</v>
      </c>
      <c r="F217" s="74" t="s">
        <v>6</v>
      </c>
      <c r="G217" s="74" t="s">
        <v>286</v>
      </c>
      <c r="H217" s="74" t="s">
        <v>226</v>
      </c>
      <c r="I217" s="142">
        <v>0</v>
      </c>
    </row>
    <row r="218" spans="1:9" ht="19.5" customHeight="1" hidden="1">
      <c r="A218" s="98" t="s">
        <v>270</v>
      </c>
      <c r="B218" s="70"/>
      <c r="C218" s="70"/>
      <c r="D218" s="73" t="s">
        <v>65</v>
      </c>
      <c r="E218" s="74" t="s">
        <v>32</v>
      </c>
      <c r="F218" s="74" t="s">
        <v>6</v>
      </c>
      <c r="G218" s="74" t="s">
        <v>272</v>
      </c>
      <c r="H218" s="74"/>
      <c r="I218" s="142">
        <f>I219</f>
        <v>0</v>
      </c>
    </row>
    <row r="219" spans="1:9" ht="18" customHeight="1" hidden="1">
      <c r="A219" s="98" t="s">
        <v>251</v>
      </c>
      <c r="B219" s="70"/>
      <c r="C219" s="70"/>
      <c r="D219" s="73" t="s">
        <v>65</v>
      </c>
      <c r="E219" s="74" t="s">
        <v>32</v>
      </c>
      <c r="F219" s="74" t="s">
        <v>6</v>
      </c>
      <c r="G219" s="74" t="s">
        <v>272</v>
      </c>
      <c r="H219" s="74" t="s">
        <v>250</v>
      </c>
      <c r="I219" s="142">
        <v>0</v>
      </c>
    </row>
    <row r="220" spans="1:9" ht="17.25" customHeight="1">
      <c r="A220" s="84" t="s">
        <v>130</v>
      </c>
      <c r="B220" s="70"/>
      <c r="C220" s="70"/>
      <c r="D220" s="70" t="s">
        <v>65</v>
      </c>
      <c r="E220" s="71" t="s">
        <v>48</v>
      </c>
      <c r="F220" s="71"/>
      <c r="G220" s="71"/>
      <c r="H220" s="71"/>
      <c r="I220" s="141">
        <f>I221+I235</f>
        <v>380.36076</v>
      </c>
    </row>
    <row r="221" spans="1:9" ht="15.75" customHeight="1">
      <c r="A221" s="87" t="s">
        <v>37</v>
      </c>
      <c r="B221" s="73"/>
      <c r="C221" s="73"/>
      <c r="D221" s="73" t="s">
        <v>65</v>
      </c>
      <c r="E221" s="74" t="s">
        <v>48</v>
      </c>
      <c r="F221" s="74" t="s">
        <v>6</v>
      </c>
      <c r="G221" s="74"/>
      <c r="H221" s="74"/>
      <c r="I221" s="142">
        <f>I222</f>
        <v>80.36076</v>
      </c>
    </row>
    <row r="222" spans="1:9" ht="16.5" customHeight="1">
      <c r="A222" s="87" t="s">
        <v>59</v>
      </c>
      <c r="B222" s="73"/>
      <c r="C222" s="73"/>
      <c r="D222" s="73" t="s">
        <v>65</v>
      </c>
      <c r="E222" s="74" t="s">
        <v>48</v>
      </c>
      <c r="F222" s="74" t="s">
        <v>6</v>
      </c>
      <c r="G222" s="74" t="s">
        <v>201</v>
      </c>
      <c r="H222" s="74"/>
      <c r="I222" s="142">
        <f>I223</f>
        <v>80.36076</v>
      </c>
    </row>
    <row r="223" spans="1:9" ht="22.5">
      <c r="A223" s="82" t="s">
        <v>60</v>
      </c>
      <c r="B223" s="73"/>
      <c r="C223" s="73"/>
      <c r="D223" s="73" t="s">
        <v>65</v>
      </c>
      <c r="E223" s="74" t="s">
        <v>48</v>
      </c>
      <c r="F223" s="74" t="s">
        <v>6</v>
      </c>
      <c r="G223" s="74" t="s">
        <v>202</v>
      </c>
      <c r="H223" s="74"/>
      <c r="I223" s="142">
        <f>I224</f>
        <v>80.36076</v>
      </c>
    </row>
    <row r="224" spans="1:9" ht="18" customHeight="1">
      <c r="A224" s="82" t="s">
        <v>135</v>
      </c>
      <c r="B224" s="73"/>
      <c r="C224" s="73"/>
      <c r="D224" s="73" t="s">
        <v>65</v>
      </c>
      <c r="E224" s="74" t="s">
        <v>48</v>
      </c>
      <c r="F224" s="74" t="s">
        <v>6</v>
      </c>
      <c r="G224" s="74" t="s">
        <v>202</v>
      </c>
      <c r="H224" s="74" t="s">
        <v>134</v>
      </c>
      <c r="I224" s="142">
        <f>I225</f>
        <v>80.36076</v>
      </c>
    </row>
    <row r="225" spans="1:9" ht="16.5" customHeight="1">
      <c r="A225" s="82" t="s">
        <v>223</v>
      </c>
      <c r="B225" s="73"/>
      <c r="C225" s="73"/>
      <c r="D225" s="73" t="s">
        <v>65</v>
      </c>
      <c r="E225" s="74" t="s">
        <v>48</v>
      </c>
      <c r="F225" s="74" t="s">
        <v>6</v>
      </c>
      <c r="G225" s="74" t="s">
        <v>202</v>
      </c>
      <c r="H225" s="74" t="s">
        <v>222</v>
      </c>
      <c r="I225" s="142">
        <f>'[1]1001'!$C$15/1000</f>
        <v>80.36076</v>
      </c>
    </row>
    <row r="226" spans="1:9" ht="17.25" customHeight="1" hidden="1">
      <c r="A226" s="87" t="s">
        <v>38</v>
      </c>
      <c r="B226" s="73"/>
      <c r="C226" s="73"/>
      <c r="D226" s="73" t="s">
        <v>65</v>
      </c>
      <c r="E226" s="74" t="s">
        <v>48</v>
      </c>
      <c r="F226" s="74" t="s">
        <v>9</v>
      </c>
      <c r="G226" s="74"/>
      <c r="H226" s="74"/>
      <c r="I226" s="142">
        <f>I227</f>
        <v>62.357</v>
      </c>
    </row>
    <row r="227" spans="1:9" ht="36" customHeight="1" hidden="1">
      <c r="A227" s="87" t="s">
        <v>131</v>
      </c>
      <c r="B227" s="73"/>
      <c r="C227" s="73"/>
      <c r="D227" s="73" t="s">
        <v>65</v>
      </c>
      <c r="E227" s="74" t="s">
        <v>48</v>
      </c>
      <c r="F227" s="74" t="s">
        <v>9</v>
      </c>
      <c r="G227" s="74" t="s">
        <v>138</v>
      </c>
      <c r="H227" s="74"/>
      <c r="I227" s="142">
        <f>I228</f>
        <v>62.357</v>
      </c>
    </row>
    <row r="228" spans="1:9" ht="33.75" customHeight="1" hidden="1">
      <c r="A228" s="87" t="s">
        <v>74</v>
      </c>
      <c r="B228" s="73"/>
      <c r="C228" s="73"/>
      <c r="D228" s="73" t="s">
        <v>65</v>
      </c>
      <c r="E228" s="74" t="s">
        <v>48</v>
      </c>
      <c r="F228" s="74" t="s">
        <v>9</v>
      </c>
      <c r="G228" s="74" t="s">
        <v>139</v>
      </c>
      <c r="H228" s="74"/>
      <c r="I228" s="142">
        <f>I229</f>
        <v>62.357</v>
      </c>
    </row>
    <row r="229" spans="1:9" ht="15" customHeight="1" hidden="1">
      <c r="A229" s="82" t="s">
        <v>135</v>
      </c>
      <c r="B229" s="73"/>
      <c r="C229" s="73"/>
      <c r="D229" s="73" t="s">
        <v>65</v>
      </c>
      <c r="E229" s="74" t="s">
        <v>48</v>
      </c>
      <c r="F229" s="74" t="s">
        <v>9</v>
      </c>
      <c r="G229" s="74" t="s">
        <v>139</v>
      </c>
      <c r="H229" s="74" t="s">
        <v>134</v>
      </c>
      <c r="I229" s="142">
        <f>I230</f>
        <v>62.357</v>
      </c>
    </row>
    <row r="230" spans="1:9" ht="15.75" customHeight="1" hidden="1">
      <c r="A230" s="87" t="s">
        <v>132</v>
      </c>
      <c r="B230" s="73"/>
      <c r="C230" s="73"/>
      <c r="D230" s="73" t="s">
        <v>65</v>
      </c>
      <c r="E230" s="74" t="s">
        <v>48</v>
      </c>
      <c r="F230" s="74" t="s">
        <v>9</v>
      </c>
      <c r="G230" s="74" t="s">
        <v>139</v>
      </c>
      <c r="H230" s="74" t="s">
        <v>133</v>
      </c>
      <c r="I230" s="142">
        <f>62357/1000</f>
        <v>62.357</v>
      </c>
    </row>
    <row r="231" spans="1:9" ht="15.75" customHeight="1" hidden="1">
      <c r="A231" s="87" t="s">
        <v>144</v>
      </c>
      <c r="B231" s="73"/>
      <c r="C231" s="73"/>
      <c r="D231" s="73" t="s">
        <v>65</v>
      </c>
      <c r="E231" s="74" t="s">
        <v>48</v>
      </c>
      <c r="F231" s="74" t="s">
        <v>11</v>
      </c>
      <c r="G231" s="74"/>
      <c r="H231" s="74"/>
      <c r="I231" s="142">
        <f>I232</f>
        <v>0</v>
      </c>
    </row>
    <row r="232" spans="1:9" ht="15.75" customHeight="1" hidden="1">
      <c r="A232" s="87" t="s">
        <v>150</v>
      </c>
      <c r="B232" s="73"/>
      <c r="C232" s="73"/>
      <c r="D232" s="73" t="s">
        <v>65</v>
      </c>
      <c r="E232" s="74" t="s">
        <v>48</v>
      </c>
      <c r="F232" s="74" t="s">
        <v>11</v>
      </c>
      <c r="G232" s="74" t="s">
        <v>148</v>
      </c>
      <c r="H232" s="74"/>
      <c r="I232" s="142">
        <f>I233</f>
        <v>0</v>
      </c>
    </row>
    <row r="233" spans="1:9" ht="15.75" customHeight="1" hidden="1">
      <c r="A233" s="87" t="s">
        <v>149</v>
      </c>
      <c r="B233" s="73"/>
      <c r="C233" s="73"/>
      <c r="D233" s="73" t="s">
        <v>65</v>
      </c>
      <c r="E233" s="74" t="s">
        <v>48</v>
      </c>
      <c r="F233" s="74" t="s">
        <v>11</v>
      </c>
      <c r="G233" s="74" t="s">
        <v>139</v>
      </c>
      <c r="H233" s="74" t="s">
        <v>146</v>
      </c>
      <c r="I233" s="142">
        <f>I234</f>
        <v>0</v>
      </c>
    </row>
    <row r="234" spans="1:9" ht="27" customHeight="1" hidden="1">
      <c r="A234" s="87" t="s">
        <v>145</v>
      </c>
      <c r="B234" s="73"/>
      <c r="C234" s="73"/>
      <c r="D234" s="73" t="s">
        <v>65</v>
      </c>
      <c r="E234" s="74" t="s">
        <v>48</v>
      </c>
      <c r="F234" s="74" t="s">
        <v>11</v>
      </c>
      <c r="G234" s="74" t="s">
        <v>139</v>
      </c>
      <c r="H234" s="74" t="s">
        <v>147</v>
      </c>
      <c r="I234" s="142">
        <f>(2505170-1087840-1417330)/1000</f>
        <v>0</v>
      </c>
    </row>
    <row r="235" spans="1:9" ht="18.75" customHeight="1">
      <c r="A235" s="87" t="s">
        <v>203</v>
      </c>
      <c r="B235" s="73"/>
      <c r="C235" s="73"/>
      <c r="D235" s="73" t="s">
        <v>65</v>
      </c>
      <c r="E235" s="74" t="s">
        <v>48</v>
      </c>
      <c r="F235" s="74" t="s">
        <v>13</v>
      </c>
      <c r="G235" s="74"/>
      <c r="H235" s="74"/>
      <c r="I235" s="142">
        <f>I236</f>
        <v>300</v>
      </c>
    </row>
    <row r="236" spans="1:9" ht="16.5" customHeight="1">
      <c r="A236" s="87" t="s">
        <v>204</v>
      </c>
      <c r="B236" s="73"/>
      <c r="C236" s="73"/>
      <c r="D236" s="73" t="s">
        <v>65</v>
      </c>
      <c r="E236" s="74" t="s">
        <v>48</v>
      </c>
      <c r="F236" s="74" t="s">
        <v>13</v>
      </c>
      <c r="G236" s="74" t="s">
        <v>206</v>
      </c>
      <c r="H236" s="74"/>
      <c r="I236" s="142">
        <f>I237</f>
        <v>300</v>
      </c>
    </row>
    <row r="237" spans="1:9" ht="17.25" customHeight="1">
      <c r="A237" s="87" t="s">
        <v>205</v>
      </c>
      <c r="B237" s="73"/>
      <c r="C237" s="73"/>
      <c r="D237" s="73" t="s">
        <v>65</v>
      </c>
      <c r="E237" s="74" t="s">
        <v>48</v>
      </c>
      <c r="F237" s="74" t="s">
        <v>13</v>
      </c>
      <c r="G237" s="74" t="s">
        <v>206</v>
      </c>
      <c r="H237" s="74"/>
      <c r="I237" s="142">
        <f>I238</f>
        <v>300</v>
      </c>
    </row>
    <row r="238" spans="1:9" ht="22.5" customHeight="1">
      <c r="A238" s="110" t="s">
        <v>230</v>
      </c>
      <c r="B238" s="73"/>
      <c r="C238" s="73"/>
      <c r="D238" s="73" t="s">
        <v>65</v>
      </c>
      <c r="E238" s="74" t="s">
        <v>48</v>
      </c>
      <c r="F238" s="74" t="s">
        <v>13</v>
      </c>
      <c r="G238" s="74" t="s">
        <v>206</v>
      </c>
      <c r="H238" s="74" t="s">
        <v>167</v>
      </c>
      <c r="I238" s="142">
        <f>I239</f>
        <v>300</v>
      </c>
    </row>
    <row r="239" spans="1:9" ht="25.5" customHeight="1">
      <c r="A239" s="82" t="s">
        <v>109</v>
      </c>
      <c r="B239" s="73"/>
      <c r="C239" s="73"/>
      <c r="D239" s="73" t="s">
        <v>65</v>
      </c>
      <c r="E239" s="74" t="s">
        <v>48</v>
      </c>
      <c r="F239" s="74" t="s">
        <v>13</v>
      </c>
      <c r="G239" s="74" t="s">
        <v>206</v>
      </c>
      <c r="H239" s="74" t="s">
        <v>110</v>
      </c>
      <c r="I239" s="142">
        <f>'[1]1006'!$C$15/1000</f>
        <v>300</v>
      </c>
    </row>
    <row r="240" spans="1:9" ht="12.75">
      <c r="A240" s="86" t="s">
        <v>73</v>
      </c>
      <c r="B240" s="73"/>
      <c r="C240" s="73"/>
      <c r="D240" s="68" t="s">
        <v>65</v>
      </c>
      <c r="E240" s="67" t="s">
        <v>70</v>
      </c>
      <c r="F240" s="67"/>
      <c r="G240" s="67"/>
      <c r="H240" s="67"/>
      <c r="I240" s="140">
        <f>I241</f>
        <v>300</v>
      </c>
    </row>
    <row r="241" spans="1:9" ht="16.5" customHeight="1">
      <c r="A241" s="86" t="s">
        <v>72</v>
      </c>
      <c r="B241" s="73"/>
      <c r="C241" s="73"/>
      <c r="D241" s="70" t="s">
        <v>65</v>
      </c>
      <c r="E241" s="71" t="s">
        <v>70</v>
      </c>
      <c r="F241" s="71" t="s">
        <v>8</v>
      </c>
      <c r="G241" s="71"/>
      <c r="H241" s="71"/>
      <c r="I241" s="141">
        <f>I242</f>
        <v>300</v>
      </c>
    </row>
    <row r="242" spans="1:9" ht="21.75" customHeight="1">
      <c r="A242" s="87" t="s">
        <v>207</v>
      </c>
      <c r="B242" s="73"/>
      <c r="C242" s="73"/>
      <c r="D242" s="73" t="s">
        <v>65</v>
      </c>
      <c r="E242" s="74" t="s">
        <v>70</v>
      </c>
      <c r="F242" s="74" t="s">
        <v>8</v>
      </c>
      <c r="G242" s="74" t="s">
        <v>208</v>
      </c>
      <c r="H242" s="74"/>
      <c r="I242" s="142">
        <f>I243</f>
        <v>300</v>
      </c>
    </row>
    <row r="243" spans="1:9" ht="18.75" customHeight="1">
      <c r="A243" s="87" t="s">
        <v>95</v>
      </c>
      <c r="B243" s="73"/>
      <c r="C243" s="73"/>
      <c r="D243" s="73" t="s">
        <v>65</v>
      </c>
      <c r="E243" s="74" t="s">
        <v>70</v>
      </c>
      <c r="F243" s="74" t="s">
        <v>8</v>
      </c>
      <c r="G243" s="74" t="s">
        <v>209</v>
      </c>
      <c r="H243" s="74"/>
      <c r="I243" s="142">
        <f>I244</f>
        <v>300</v>
      </c>
    </row>
    <row r="244" spans="1:9" ht="24" customHeight="1">
      <c r="A244" s="109" t="s">
        <v>230</v>
      </c>
      <c r="B244" s="73"/>
      <c r="C244" s="73"/>
      <c r="D244" s="73" t="s">
        <v>65</v>
      </c>
      <c r="E244" s="74" t="s">
        <v>70</v>
      </c>
      <c r="F244" s="74" t="s">
        <v>8</v>
      </c>
      <c r="G244" s="74" t="s">
        <v>209</v>
      </c>
      <c r="H244" s="74" t="s">
        <v>167</v>
      </c>
      <c r="I244" s="142">
        <f>I245</f>
        <v>300</v>
      </c>
    </row>
    <row r="245" spans="1:9" ht="24" customHeight="1">
      <c r="A245" s="82" t="s">
        <v>109</v>
      </c>
      <c r="B245" s="73"/>
      <c r="C245" s="73"/>
      <c r="D245" s="73" t="s">
        <v>65</v>
      </c>
      <c r="E245" s="74" t="s">
        <v>70</v>
      </c>
      <c r="F245" s="74" t="s">
        <v>8</v>
      </c>
      <c r="G245" s="74" t="s">
        <v>209</v>
      </c>
      <c r="H245" s="74" t="s">
        <v>110</v>
      </c>
      <c r="I245" s="142">
        <f>300000/1000</f>
        <v>300</v>
      </c>
    </row>
    <row r="246" spans="1:9" ht="15">
      <c r="A246" s="90" t="s">
        <v>97</v>
      </c>
      <c r="B246" s="79"/>
      <c r="C246" s="79"/>
      <c r="D246" s="79"/>
      <c r="E246" s="80"/>
      <c r="F246" s="78"/>
      <c r="G246" s="65"/>
      <c r="H246" s="78"/>
      <c r="I246" s="144">
        <f>I16+I94+I105+I125+I183+I220+I240+I85</f>
        <v>32198.735377300003</v>
      </c>
    </row>
    <row r="247" spans="1:4" ht="12">
      <c r="A247" s="81"/>
      <c r="B247" s="81"/>
      <c r="C247" s="81"/>
      <c r="D247" s="81"/>
    </row>
    <row r="248" spans="1:4" ht="12">
      <c r="A248" s="81"/>
      <c r="B248" s="81"/>
      <c r="C248" s="81"/>
      <c r="D248" s="81"/>
    </row>
    <row r="249" spans="1:4" ht="12">
      <c r="A249" s="81"/>
      <c r="B249" s="81"/>
      <c r="C249" s="81"/>
      <c r="D249" s="81"/>
    </row>
    <row r="250" spans="1:4" ht="12">
      <c r="A250" s="81"/>
      <c r="B250" s="81"/>
      <c r="C250" s="81"/>
      <c r="D250" s="81"/>
    </row>
    <row r="253" ht="12">
      <c r="A253" s="148"/>
    </row>
  </sheetData>
  <sheetProtection/>
  <mergeCells count="19">
    <mergeCell ref="J12:K13"/>
    <mergeCell ref="F1:I1"/>
    <mergeCell ref="F2:I2"/>
    <mergeCell ref="F3:I3"/>
    <mergeCell ref="F4:I4"/>
    <mergeCell ref="A6:I6"/>
    <mergeCell ref="G12:G13"/>
    <mergeCell ref="H12:H13"/>
    <mergeCell ref="I12:I13"/>
    <mergeCell ref="A7:I7"/>
    <mergeCell ref="A8:I8"/>
    <mergeCell ref="A9:I9"/>
    <mergeCell ref="A10:I10"/>
    <mergeCell ref="A12:A13"/>
    <mergeCell ref="B12:B13"/>
    <mergeCell ref="C12:C13"/>
    <mergeCell ref="D12:D13"/>
    <mergeCell ref="E12:E13"/>
    <mergeCell ref="F12:F13"/>
  </mergeCells>
  <printOptions/>
  <pageMargins left="0.9055118110236221" right="0" top="0.3937007874015748" bottom="0.5118110236220472" header="0.3937007874015748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Лоскутова Э. В.</dc:creator>
  <cp:keywords/>
  <dc:description/>
  <cp:lastModifiedBy>Секретарь</cp:lastModifiedBy>
  <cp:lastPrinted>2019-02-01T08:35:17Z</cp:lastPrinted>
  <dcterms:created xsi:type="dcterms:W3CDTF">2005-11-24T20:09:25Z</dcterms:created>
  <dcterms:modified xsi:type="dcterms:W3CDTF">2019-02-01T08:35:25Z</dcterms:modified>
  <cp:category/>
  <cp:version/>
  <cp:contentType/>
  <cp:contentStatus/>
</cp:coreProperties>
</file>