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4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Главный бухгалтер</author>
  </authors>
  <commentList>
    <comment ref="E52" authorId="0">
      <text>
        <r>
          <rPr>
            <b/>
            <sz val="8"/>
            <rFont val="Tahoma"/>
            <family val="2"/>
          </rPr>
          <t>Главный бухгалтер: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<sst xmlns="http://schemas.openxmlformats.org/spreadsheetml/2006/main" count="83" uniqueCount="79">
  <si>
    <t>Код бюджетной</t>
  </si>
  <si>
    <t>классификации</t>
  </si>
  <si>
    <t>Сумма,</t>
  </si>
  <si>
    <t>Объем  поступления  доходов</t>
  </si>
  <si>
    <t>Наименование показателей</t>
  </si>
  <si>
    <t>тыс. рублей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</si>
  <si>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</si>
  <si>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</si>
  <si>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</si>
  <si>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</si>
  <si>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</si>
  <si>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ВСЕГО  ДОХОДОВ  </t>
  </si>
  <si>
    <t>00010601000000000110</t>
  </si>
  <si>
    <t>00010606000000000110</t>
  </si>
  <si>
    <t>00011100000000000000</t>
  </si>
  <si>
    <t>00020000000000000000</t>
  </si>
  <si>
    <t xml:space="preserve">                                                                                                             </t>
  </si>
  <si>
    <t xml:space="preserve">                                                                         </t>
  </si>
  <si>
    <t>БЕЗВОЗМЕЗДНЫЕ ПОСТУПЛЕНИЯ</t>
  </si>
  <si>
    <t>00010000000000000000</t>
  </si>
  <si>
    <t>00010100000000000000</t>
  </si>
  <si>
    <t>00010102000010000110</t>
  </si>
  <si>
    <t>00010600000000000000</t>
  </si>
  <si>
    <t>Доходы от использования имущества,находящегося в государственной и муниципальной собственности</t>
  </si>
  <si>
    <t>00010800000000000000</t>
  </si>
  <si>
    <t xml:space="preserve">Государственная пошлина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</si>
  <si>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</si>
  <si>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</si>
  <si>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</si>
  <si>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00011300000000000000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</si>
  <si>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</si>
  <si>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</si>
  <si>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00011105010000000120</t>
  </si>
  <si>
    <t>00011105030000000120</t>
  </si>
  <si>
    <t>Доходы,получаемые в виде арендной платы за земельные участки,государственная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</si>
  <si>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00010804000010000110</t>
  </si>
  <si>
    <t>00011406010000000430</t>
  </si>
  <si>
    <t>00010900000000000000</t>
  </si>
  <si>
    <t>00010904050000000110</t>
  </si>
  <si>
    <t>00011400000000000000</t>
  </si>
  <si>
    <t>Доходы от продажи материальных и нематериальных активов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</si>
  <si>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</si>
  <si>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Задолженность и перерасчеты  по отмененным налогам,сборам и иным обязательным платежам</t>
  </si>
  <si>
    <t>Земельный налог (по обязательствам возникшим до 1 января 2006 года),мобилизуемый на территории поселений</t>
  </si>
  <si>
    <t>Единый сельскохозяйственный налог</t>
  </si>
  <si>
    <t>00010503000010000110</t>
  </si>
  <si>
    <t>00011300000000000130</t>
  </si>
  <si>
    <t>00021000000000000000</t>
  </si>
  <si>
    <t>Возврат остатков субсидий, субвенций и иных межбюджетных трансфертов, имеющих целевое назначение, прошлых лет</t>
  </si>
  <si>
    <t>Доходы от сдачи в аренду имущества, находящегося в оперативном управлении органов государственной власти,органов местного самоуправления, государственных внебюджетных фондов и созданных ими учреждений(за исключением имущества автономных учреждений)</t>
  </si>
  <si>
    <t>00011105020000000120</t>
  </si>
  <si>
    <t>00010302000010000110</t>
  </si>
  <si>
    <t>00010300000000000000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</si>
  <si>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</si>
  <si>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</si>
  <si>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</si>
  <si>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</si>
  <si>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00011402050000000410</t>
  </si>
  <si>
    <t>00011109040000000120</t>
  </si>
  <si>
    <t>Прочие поступления от использования имущества, находящегося в государственной и муниципальной собственности поселений (за исключением имущества бюджетных и автономных учреждений, а также имущества государственных муниципальных унитарных предприятий, в том числе казенных)</t>
  </si>
  <si>
    <t>00020200000000000000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</si>
  <si>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</si>
  <si>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</si>
  <si>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Субсидии бюджетам бюджетной системы Российской Федерации(межбюджетные субсидии)</t>
  </si>
  <si>
    <t>Иные межбюджетные трансферты</t>
  </si>
  <si>
    <t>00011105070000000120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</si>
  <si>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</si>
  <si>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00021960010130000151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</si>
  <si>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</si>
  <si>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бюджета МО "Савинское" в 2019 году</t>
  </si>
  <si>
    <t xml:space="preserve">Приложение № 4 </t>
  </si>
  <si>
    <t>к Решению муниципального Совета</t>
  </si>
  <si>
    <t>00020210000000000150</t>
  </si>
  <si>
    <t>00020230000000000150</t>
  </si>
  <si>
    <t>00020220000000000150</t>
  </si>
  <si>
    <t>00020240000000000150</t>
  </si>
  <si>
    <t>000116900504130000140</t>
  </si>
  <si>
    <t>Прочие поступления от денежных взысканий (штрафов) и иных сумм в возмещение ущерба, зачисляемые в бюджеты городских поселений»</t>
  </si>
  <si>
    <t>МО "Савинское от 20.11.2019 г. № 200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</si>
</sst>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"/>
    <numFmt numFmtId="182" formatCode="0.0"/>
    <numFmt numFmtId="183" formatCode="0.00000"/>
    <numFmt numFmtId="184" formatCode="#,##0.00000"/>
    <numFmt numFmtId="185" formatCode="#,##0.0000"/>
    <numFmt numFmtId="186" formatCode="#,##0.000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</numFmts>
  <fonts count="47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horizontal="right" vertical="center"/>
    </xf>
    <xf numFmtId="180" fontId="2" fillId="0" borderId="12" xfId="0" applyNumberFormat="1" applyFont="1" applyFill="1" applyBorder="1" applyAlignment="1">
      <alignment vertical="center"/>
    </xf>
    <xf numFmtId="183" fontId="2" fillId="0" borderId="12" xfId="0" applyNumberFormat="1" applyFont="1" applyFill="1" applyBorder="1" applyAlignment="1">
      <alignment vertical="center"/>
    </xf>
    <xf numFmtId="182" fontId="2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justify" wrapText="1"/>
    </xf>
    <xf numFmtId="0" fontId="8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179" fontId="2" fillId="0" borderId="0" xfId="58" applyFont="1" applyAlignment="1">
      <alignment/>
    </xf>
    <xf numFmtId="179" fontId="4" fillId="0" borderId="13" xfId="58" applyFont="1" applyBorder="1" applyAlignment="1">
      <alignment/>
    </xf>
    <xf numFmtId="179" fontId="4" fillId="0" borderId="14" xfId="58" applyFont="1" applyBorder="1" applyAlignment="1">
      <alignment/>
    </xf>
    <xf numFmtId="179" fontId="2" fillId="0" borderId="12" xfId="58" applyFont="1" applyBorder="1" applyAlignment="1">
      <alignment vertical="center"/>
    </xf>
    <xf numFmtId="179" fontId="2" fillId="33" borderId="12" xfId="58" applyFont="1" applyFill="1" applyBorder="1" applyAlignment="1">
      <alignment vertical="center"/>
    </xf>
    <xf numFmtId="179" fontId="2" fillId="0" borderId="0" xfId="58" applyFont="1" applyAlignment="1">
      <alignment vertical="center"/>
    </xf>
    <xf numFmtId="179" fontId="2" fillId="0" borderId="12" xfId="58" applyFont="1" applyBorder="1" applyAlignment="1">
      <alignment horizontal="right" vertical="center"/>
    </xf>
    <xf numFmtId="179" fontId="2" fillId="34" borderId="12" xfId="58" applyFont="1" applyFill="1" applyBorder="1" applyAlignment="1">
      <alignment horizontal="right" vertical="center"/>
    </xf>
    <xf numFmtId="179" fontId="10" fillId="0" borderId="12" xfId="58" applyNumberFormat="1" applyFont="1" applyBorder="1" applyAlignment="1">
      <alignment vertical="center"/>
    </xf>
    <xf numFmtId="0" fontId="1" fillId="0" borderId="0" xfId="0" applyFont="1" applyAlignment="1">
      <alignment/>
    </xf>
    <xf numFmtId="179" fontId="1" fillId="0" borderId="0" xfId="58" applyFont="1" applyAlignment="1">
      <alignment horizontal="right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49" fontId="8" fillId="0" borderId="16" xfId="0" applyNumberFormat="1" applyFont="1" applyBorder="1" applyAlignment="1">
      <alignment horizontal="justify" vertical="center" wrapText="1"/>
    </xf>
    <xf numFmtId="49" fontId="8" fillId="0" borderId="15" xfId="0" applyNumberFormat="1" applyFont="1" applyBorder="1" applyAlignment="1">
      <alignment horizontal="justify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left" vertical="justify" wrapText="1"/>
    </xf>
    <xf numFmtId="0" fontId="5" fillId="0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3">
      <selection activeCell="D9" sqref="D9"/>
    </sheetView>
  </sheetViews>
  <sheetFormatPr defaultColWidth="9.140625" defaultRowHeight="12.75"/>
  <cols>
    <col min="1" max="1" width="21.8515625" style="1" customWidth="1"/>
    <col min="2" max="2" width="30.8515625" style="1" customWidth="1"/>
    <col min="3" max="3" width="22.7109375" style="1" customWidth="1"/>
    <col min="4" max="4" width="16.421875" style="24" customWidth="1"/>
    <col min="5" max="5" width="2.421875" style="1" hidden="1" customWidth="1"/>
    <col min="6" max="16384" width="9.140625" style="1" customWidth="1"/>
  </cols>
  <sheetData>
    <row r="1" ht="15" hidden="1">
      <c r="C1" s="5"/>
    </row>
    <row r="2" spans="2:4" ht="16.5" customHeight="1" hidden="1">
      <c r="B2" s="1" t="s">
        <v>16</v>
      </c>
      <c r="C2" s="57"/>
      <c r="D2" s="57"/>
    </row>
    <row r="3" spans="2:4" ht="15" customHeight="1">
      <c r="B3" s="1" t="s">
        <v>17</v>
      </c>
      <c r="C3" s="33"/>
      <c r="D3" s="34" t="s">
        <v>70</v>
      </c>
    </row>
    <row r="4" spans="3:4" ht="15.75">
      <c r="C4" s="33"/>
      <c r="D4" s="34" t="s">
        <v>71</v>
      </c>
    </row>
    <row r="5" spans="3:4" ht="15.75">
      <c r="C5" s="33"/>
      <c r="D5" s="34" t="s">
        <v>78</v>
      </c>
    </row>
    <row r="6" ht="15" hidden="1">
      <c r="C6" s="5"/>
    </row>
    <row r="7" ht="15" hidden="1">
      <c r="C7" s="5"/>
    </row>
    <row r="8" ht="15" hidden="1">
      <c r="C8" s="5"/>
    </row>
    <row r="9" ht="15"/>
    <row r="10" spans="1:4" ht="13.5" customHeight="1">
      <c r="A10" s="62" t="s">
        <v>3</v>
      </c>
      <c r="B10" s="62"/>
      <c r="C10" s="62"/>
      <c r="D10" s="62"/>
    </row>
    <row r="11" spans="1:4" ht="13.5" customHeight="1">
      <c r="A11" s="62" t="s">
        <v>69</v>
      </c>
      <c r="B11" s="62"/>
      <c r="C11" s="62"/>
      <c r="D11" s="62"/>
    </row>
    <row r="12" ht="15" hidden="1"/>
    <row r="13" spans="1:4" ht="15">
      <c r="A13" s="6" t="s">
        <v>0</v>
      </c>
      <c r="B13" s="2" t="s">
        <v>4</v>
      </c>
      <c r="C13" s="2"/>
      <c r="D13" s="25" t="s">
        <v>2</v>
      </c>
    </row>
    <row r="14" spans="1:4" ht="11.25" customHeight="1">
      <c r="A14" s="7" t="s">
        <v>1</v>
      </c>
      <c r="B14" s="3"/>
      <c r="C14" s="3"/>
      <c r="D14" s="26" t="s">
        <v>5</v>
      </c>
    </row>
    <row r="15" spans="1:5" ht="15">
      <c r="A15" s="8" t="s">
        <v>19</v>
      </c>
      <c r="B15" s="10" t="s">
        <v>28</v>
      </c>
      <c r="C15" s="11"/>
      <c r="D15" s="27">
        <f>SUM(D16+D18+D21+D25+D29+D35+D37)</f>
        <v>24634.59515</v>
      </c>
      <c r="E15" s="16"/>
    </row>
    <row r="16" spans="1:5" ht="15" customHeight="1">
      <c r="A16" s="8" t="s">
        <v>20</v>
      </c>
      <c r="B16" s="35" t="s">
        <v>6</v>
      </c>
      <c r="C16" s="36"/>
      <c r="D16" s="27">
        <f>SUM(D17)</f>
        <v>6200</v>
      </c>
      <c r="E16" s="16"/>
    </row>
    <row r="17" spans="1:5" ht="21" customHeight="1">
      <c r="A17" s="8" t="s">
        <v>21</v>
      </c>
      <c r="B17" s="53" t="s">
        <v>7</v>
      </c>
      <c r="C17" s="54"/>
      <c r="D17" s="27">
        <f>6200000/1000</f>
        <v>6200</v>
      </c>
      <c r="E17" s="16"/>
    </row>
    <row r="18" spans="1:5" ht="25.5" customHeight="1">
      <c r="A18" s="8" t="s">
        <v>52</v>
      </c>
      <c r="B18" s="51" t="s">
        <v>53</v>
      </c>
      <c r="C18" s="52"/>
      <c r="D18" s="28">
        <f>D19</f>
        <v>2276.4</v>
      </c>
      <c r="E18" s="16"/>
    </row>
    <row r="19" spans="1:5" ht="24.75" customHeight="1">
      <c r="A19" s="8" t="s">
        <v>51</v>
      </c>
      <c r="B19" s="51" t="s">
        <v>54</v>
      </c>
      <c r="C19" s="52"/>
      <c r="D19" s="28">
        <f>2276400/1000</f>
        <v>2276.4</v>
      </c>
      <c r="E19" s="16"/>
    </row>
    <row r="20" spans="1:10" ht="14.25" customHeight="1" hidden="1">
      <c r="A20" s="8" t="s">
        <v>45</v>
      </c>
      <c r="B20" s="35" t="s">
        <v>44</v>
      </c>
      <c r="C20" s="36"/>
      <c r="D20" s="27"/>
      <c r="E20" s="16"/>
      <c r="G20" s="57"/>
      <c r="H20" s="57"/>
      <c r="I20" s="57"/>
      <c r="J20" s="57"/>
    </row>
    <row r="21" spans="1:10" ht="13.5" customHeight="1">
      <c r="A21" s="8" t="s">
        <v>22</v>
      </c>
      <c r="B21" s="35" t="s">
        <v>8</v>
      </c>
      <c r="C21" s="36"/>
      <c r="D21" s="27">
        <f>SUM(D22:D23)</f>
        <v>7847.5</v>
      </c>
      <c r="E21" s="16"/>
      <c r="G21" s="58"/>
      <c r="H21" s="58"/>
      <c r="I21" s="58"/>
      <c r="J21" s="58"/>
    </row>
    <row r="22" spans="1:10" ht="12" customHeight="1">
      <c r="A22" s="8" t="s">
        <v>12</v>
      </c>
      <c r="B22" s="53" t="s">
        <v>9</v>
      </c>
      <c r="C22" s="54"/>
      <c r="D22" s="27">
        <f>350000/1000</f>
        <v>350</v>
      </c>
      <c r="E22" s="16"/>
      <c r="G22" s="59"/>
      <c r="H22" s="59"/>
      <c r="I22" s="59"/>
      <c r="J22" s="59"/>
    </row>
    <row r="23" spans="1:5" ht="14.25" customHeight="1">
      <c r="A23" s="8" t="s">
        <v>13</v>
      </c>
      <c r="B23" s="53" t="s">
        <v>10</v>
      </c>
      <c r="C23" s="54"/>
      <c r="D23" s="27">
        <f>7497500/1000</f>
        <v>7497.5</v>
      </c>
      <c r="E23" s="16"/>
    </row>
    <row r="24" spans="1:5" ht="15" hidden="1">
      <c r="A24" s="9"/>
      <c r="B24" s="12"/>
      <c r="C24" s="12"/>
      <c r="D24" s="29"/>
      <c r="E24" s="12"/>
    </row>
    <row r="25" spans="1:5" ht="14.25" customHeight="1">
      <c r="A25" s="8" t="s">
        <v>24</v>
      </c>
      <c r="B25" s="35" t="s">
        <v>25</v>
      </c>
      <c r="C25" s="36"/>
      <c r="D25" s="27">
        <f>SUM(D26)</f>
        <v>44.9</v>
      </c>
      <c r="E25" s="16"/>
    </row>
    <row r="26" spans="1:5" ht="35.25" customHeight="1">
      <c r="A26" s="8" t="s">
        <v>35</v>
      </c>
      <c r="B26" s="37" t="s">
        <v>26</v>
      </c>
      <c r="C26" s="37"/>
      <c r="D26" s="27">
        <f>44900/1000</f>
        <v>44.9</v>
      </c>
      <c r="E26" s="16"/>
    </row>
    <row r="27" spans="1:5" ht="25.5" customHeight="1" hidden="1">
      <c r="A27" s="8" t="s">
        <v>37</v>
      </c>
      <c r="B27" s="56" t="s">
        <v>42</v>
      </c>
      <c r="C27" s="56"/>
      <c r="D27" s="27">
        <f>SUM(D28)</f>
        <v>0</v>
      </c>
      <c r="E27" s="16"/>
    </row>
    <row r="28" spans="1:5" ht="24" customHeight="1" hidden="1">
      <c r="A28" s="8" t="s">
        <v>38</v>
      </c>
      <c r="B28" s="37" t="s">
        <v>43</v>
      </c>
      <c r="C28" s="37"/>
      <c r="D28" s="27"/>
      <c r="E28" s="16"/>
    </row>
    <row r="29" spans="1:5" ht="25.5" customHeight="1">
      <c r="A29" s="8" t="s">
        <v>14</v>
      </c>
      <c r="B29" s="61" t="s">
        <v>23</v>
      </c>
      <c r="C29" s="61"/>
      <c r="D29" s="27">
        <f>SUM(D30:D34)</f>
        <v>6495.84518</v>
      </c>
      <c r="E29" s="16"/>
    </row>
    <row r="30" spans="1:7" ht="48" customHeight="1">
      <c r="A30" s="8" t="s">
        <v>32</v>
      </c>
      <c r="B30" s="37" t="s">
        <v>34</v>
      </c>
      <c r="C30" s="37"/>
      <c r="D30" s="30">
        <f>581000/1000</f>
        <v>581</v>
      </c>
      <c r="E30" s="17"/>
      <c r="F30" s="60"/>
      <c r="G30" s="60"/>
    </row>
    <row r="31" spans="1:7" ht="59.25" customHeight="1">
      <c r="A31" s="8" t="s">
        <v>50</v>
      </c>
      <c r="B31" s="40" t="s">
        <v>56</v>
      </c>
      <c r="C31" s="41"/>
      <c r="D31" s="31">
        <f>250000/1000</f>
        <v>250</v>
      </c>
      <c r="E31" s="17"/>
      <c r="F31" s="21"/>
      <c r="G31" s="21"/>
    </row>
    <row r="32" spans="1:5" ht="47.25" customHeight="1">
      <c r="A32" s="8" t="s">
        <v>33</v>
      </c>
      <c r="B32" s="37" t="s">
        <v>49</v>
      </c>
      <c r="C32" s="37"/>
      <c r="D32" s="30">
        <f>75508.78/1000+22336.4/1000</f>
        <v>97.84518</v>
      </c>
      <c r="E32" s="17"/>
    </row>
    <row r="33" spans="1:5" ht="42" customHeight="1">
      <c r="A33" s="8" t="s">
        <v>65</v>
      </c>
      <c r="B33" s="37" t="s">
        <v>66</v>
      </c>
      <c r="C33" s="37"/>
      <c r="D33" s="30">
        <f>3317000/1000</f>
        <v>3317</v>
      </c>
      <c r="E33" s="17"/>
    </row>
    <row r="34" spans="1:5" ht="48.75" customHeight="1">
      <c r="A34" s="8" t="s">
        <v>58</v>
      </c>
      <c r="B34" s="40" t="s">
        <v>59</v>
      </c>
      <c r="C34" s="41"/>
      <c r="D34" s="30">
        <f>(1500000+500000)/1000+250000/1000</f>
        <v>2250</v>
      </c>
      <c r="E34" s="17"/>
    </row>
    <row r="35" spans="1:5" ht="24" customHeight="1">
      <c r="A35" s="8" t="s">
        <v>29</v>
      </c>
      <c r="B35" s="45" t="s">
        <v>30</v>
      </c>
      <c r="C35" s="46"/>
      <c r="D35" s="27">
        <f>SUM(D36)</f>
        <v>1675</v>
      </c>
      <c r="E35" s="16"/>
    </row>
    <row r="36" spans="1:5" ht="24" customHeight="1">
      <c r="A36" s="8" t="s">
        <v>46</v>
      </c>
      <c r="B36" s="47" t="s">
        <v>31</v>
      </c>
      <c r="C36" s="48"/>
      <c r="D36" s="27">
        <f>1300000/1000+375</f>
        <v>1675</v>
      </c>
      <c r="E36" s="16"/>
    </row>
    <row r="37" spans="1:5" ht="15.75" customHeight="1">
      <c r="A37" s="8" t="s">
        <v>39</v>
      </c>
      <c r="B37" s="56" t="s">
        <v>40</v>
      </c>
      <c r="C37" s="56"/>
      <c r="D37" s="27">
        <f>SUM(D39+D40)+D41</f>
        <v>94.94997000000001</v>
      </c>
      <c r="E37" s="16"/>
    </row>
    <row r="38" spans="1:5" ht="40.5" customHeight="1" hidden="1">
      <c r="A38" s="8" t="s">
        <v>57</v>
      </c>
      <c r="B38" s="37" t="s">
        <v>55</v>
      </c>
      <c r="C38" s="37"/>
      <c r="D38" s="27"/>
      <c r="E38" s="16"/>
    </row>
    <row r="39" spans="1:5" ht="36.75" customHeight="1" hidden="1">
      <c r="A39" s="8" t="s">
        <v>57</v>
      </c>
      <c r="B39" s="38" t="s">
        <v>55</v>
      </c>
      <c r="C39" s="39"/>
      <c r="D39" s="27"/>
      <c r="E39" s="16"/>
    </row>
    <row r="40" spans="1:5" ht="35.25" customHeight="1">
      <c r="A40" s="8" t="s">
        <v>36</v>
      </c>
      <c r="B40" s="43" t="s">
        <v>41</v>
      </c>
      <c r="C40" s="44"/>
      <c r="D40" s="27">
        <f>67000/1000+5949.97/1000+20000/1000</f>
        <v>92.94997000000001</v>
      </c>
      <c r="E40" s="16"/>
    </row>
    <row r="41" spans="1:5" ht="26.25" customHeight="1">
      <c r="A41" s="8" t="s">
        <v>76</v>
      </c>
      <c r="B41" s="49" t="s">
        <v>77</v>
      </c>
      <c r="C41" s="50"/>
      <c r="D41" s="27">
        <f>1000/1000+1000/1000</f>
        <v>2</v>
      </c>
      <c r="E41" s="16"/>
    </row>
    <row r="42" spans="1:5" ht="15.75" customHeight="1" hidden="1">
      <c r="A42" s="8"/>
      <c r="B42" s="13"/>
      <c r="C42" s="11"/>
      <c r="D42" s="27"/>
      <c r="E42" s="16"/>
    </row>
    <row r="43" spans="1:5" ht="15.75" customHeight="1" hidden="1">
      <c r="A43" s="8"/>
      <c r="B43" s="14"/>
      <c r="C43" s="15"/>
      <c r="D43" s="27"/>
      <c r="E43" s="16"/>
    </row>
    <row r="44" spans="1:5" ht="56.25" customHeight="1" hidden="1">
      <c r="A44" s="8"/>
      <c r="B44" s="42"/>
      <c r="C44" s="42"/>
      <c r="D44" s="27"/>
      <c r="E44" s="16"/>
    </row>
    <row r="45" spans="1:5" ht="16.5" customHeight="1">
      <c r="A45" s="8" t="s">
        <v>15</v>
      </c>
      <c r="B45" s="35" t="s">
        <v>18</v>
      </c>
      <c r="C45" s="36"/>
      <c r="D45" s="27">
        <f>SUM(D48+D54)</f>
        <v>23598.78607</v>
      </c>
      <c r="E45" s="16"/>
    </row>
    <row r="46" spans="1:5" ht="22.5" customHeight="1" hidden="1">
      <c r="A46" s="9"/>
      <c r="B46" s="12"/>
      <c r="C46" s="12"/>
      <c r="D46" s="29"/>
      <c r="E46" s="12"/>
    </row>
    <row r="47" spans="1:5" ht="22.5" customHeight="1" hidden="1">
      <c r="A47" s="9"/>
      <c r="B47" s="12"/>
      <c r="C47" s="12"/>
      <c r="D47" s="29"/>
      <c r="E47" s="12"/>
    </row>
    <row r="48" spans="1:5" ht="24" customHeight="1">
      <c r="A48" s="8" t="s">
        <v>15</v>
      </c>
      <c r="B48" s="23" t="s">
        <v>18</v>
      </c>
      <c r="C48" s="22"/>
      <c r="D48" s="27">
        <f>D49+D54</f>
        <v>23598.78607</v>
      </c>
      <c r="E48" s="16"/>
    </row>
    <row r="49" spans="1:5" ht="24" customHeight="1">
      <c r="A49" s="8" t="s">
        <v>60</v>
      </c>
      <c r="B49" s="40" t="s">
        <v>27</v>
      </c>
      <c r="C49" s="41"/>
      <c r="D49" s="27">
        <f>D50+D52+D51+D53</f>
        <v>23598.78607</v>
      </c>
      <c r="E49" s="16"/>
    </row>
    <row r="50" spans="1:5" ht="24" customHeight="1">
      <c r="A50" s="8" t="s">
        <v>72</v>
      </c>
      <c r="B50" s="40" t="s">
        <v>61</v>
      </c>
      <c r="C50" s="41"/>
      <c r="D50" s="27">
        <f>(2128.3+5216.4)</f>
        <v>7344.7</v>
      </c>
      <c r="E50" s="18"/>
    </row>
    <row r="51" spans="1:5" ht="24" customHeight="1">
      <c r="A51" s="8" t="s">
        <v>74</v>
      </c>
      <c r="B51" s="37" t="s">
        <v>63</v>
      </c>
      <c r="C51" s="37"/>
      <c r="D51" s="27">
        <f>5400/1000+2835983.08/1000+406660/1000+10865505/1000+347467.75/1000+987170.24/1000</f>
        <v>15448.186069999998</v>
      </c>
      <c r="E51" s="16"/>
    </row>
    <row r="52" spans="1:5" ht="24" customHeight="1">
      <c r="A52" s="8" t="s">
        <v>73</v>
      </c>
      <c r="B52" s="37" t="s">
        <v>62</v>
      </c>
      <c r="C52" s="37"/>
      <c r="D52" s="27">
        <f>370900/1000+75000/1000</f>
        <v>445.9</v>
      </c>
      <c r="E52" s="18"/>
    </row>
    <row r="53" spans="1:5" ht="24" customHeight="1">
      <c r="A53" s="8" t="s">
        <v>75</v>
      </c>
      <c r="B53" s="37" t="s">
        <v>64</v>
      </c>
      <c r="C53" s="37"/>
      <c r="D53" s="27">
        <f>200000/1000+160000/1000</f>
        <v>360</v>
      </c>
      <c r="E53" s="19"/>
    </row>
    <row r="54" spans="1:5" ht="24" customHeight="1" hidden="1">
      <c r="A54" s="8" t="s">
        <v>47</v>
      </c>
      <c r="B54" s="37" t="s">
        <v>48</v>
      </c>
      <c r="C54" s="37"/>
      <c r="D54" s="27"/>
      <c r="E54" s="16"/>
    </row>
    <row r="55" spans="1:5" ht="35.25" customHeight="1" hidden="1">
      <c r="A55" s="8" t="s">
        <v>67</v>
      </c>
      <c r="B55" s="37" t="s">
        <v>68</v>
      </c>
      <c r="C55" s="37"/>
      <c r="D55" s="27"/>
      <c r="E55" s="16"/>
    </row>
    <row r="56" spans="1:5" ht="17.25" customHeight="1">
      <c r="A56" s="4" t="s">
        <v>11</v>
      </c>
      <c r="B56" s="55"/>
      <c r="C56" s="55"/>
      <c r="D56" s="32">
        <f>SUM(D15+D48)</f>
        <v>48233.381219999996</v>
      </c>
      <c r="E56" s="20"/>
    </row>
  </sheetData>
  <sheetProtection/>
  <mergeCells count="42">
    <mergeCell ref="C2:D2"/>
    <mergeCell ref="A10:D10"/>
    <mergeCell ref="A11:D11"/>
    <mergeCell ref="B16:C16"/>
    <mergeCell ref="B17:C17"/>
    <mergeCell ref="B18:C18"/>
    <mergeCell ref="G20:J20"/>
    <mergeCell ref="G21:J21"/>
    <mergeCell ref="G22:J22"/>
    <mergeCell ref="F30:G30"/>
    <mergeCell ref="B29:C29"/>
    <mergeCell ref="B21:C21"/>
    <mergeCell ref="B27:C27"/>
    <mergeCell ref="B20:C20"/>
    <mergeCell ref="B56:C56"/>
    <mergeCell ref="B25:C25"/>
    <mergeCell ref="B55:C55"/>
    <mergeCell ref="B54:C54"/>
    <mergeCell ref="B51:C51"/>
    <mergeCell ref="B52:C52"/>
    <mergeCell ref="B26:C26"/>
    <mergeCell ref="B50:C50"/>
    <mergeCell ref="B53:C53"/>
    <mergeCell ref="B37:C37"/>
    <mergeCell ref="B19:C19"/>
    <mergeCell ref="B23:C23"/>
    <mergeCell ref="B34:C34"/>
    <mergeCell ref="B30:C30"/>
    <mergeCell ref="B32:C32"/>
    <mergeCell ref="B33:C33"/>
    <mergeCell ref="B22:C22"/>
    <mergeCell ref="B31:C31"/>
    <mergeCell ref="B45:C45"/>
    <mergeCell ref="B28:C28"/>
    <mergeCell ref="B39:C39"/>
    <mergeCell ref="B49:C49"/>
    <mergeCell ref="B44:C44"/>
    <mergeCell ref="B40:C40"/>
    <mergeCell ref="B38:C38"/>
    <mergeCell ref="B35:C35"/>
    <mergeCell ref="B36:C36"/>
    <mergeCell ref="B41:C41"/>
  </mergeCells>
  <printOptions/>
  <pageMargins left="1.1811023622047245" right="0.1968503937007874" top="0" bottom="0" header="0.5118110236220472" footer="0"/>
  <pageSetup horizontalDpi="600" verticalDpi="600" orientation="portrait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2019-11-08T08:33:40Z</cp:lastPrinted>
  <dcterms:created xsi:type="dcterms:W3CDTF">1996-10-08T23:32:33Z</dcterms:created>
  <dcterms:modified xsi:type="dcterms:W3CDTF">2019-11-22T10:46:14Z</dcterms:modified>
  <cp:category/>
  <cp:version/>
  <cp:contentType/>
  <cp:contentStatus/>
</cp:coreProperties>
</file>