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855" activeTab="0"/>
  </bookViews>
  <sheets>
    <sheet name="22.10.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Главный бухгалтер</author>
  </authors>
  <commentList>
    <comment ref="E52" authorId="0">
      <text>
        <r>
          <rPr>
            <b/>
            <sz val="8"/>
            <rFont val="Tahoma"/>
            <family val="2"/>
          </rPr>
          <t>Главный бухгалтер: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<sst xmlns="http://schemas.openxmlformats.org/spreadsheetml/2006/main" count="80" uniqueCount="76">
  <si>
    <t>Код бюджетной</t>
  </si>
  <si>
    <t>классификации</t>
  </si>
  <si>
    <t>Объем  поступления  доходов</t>
  </si>
  <si>
    <t>Наименование показателей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</si>
  <si>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</si>
  <si>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</si>
  <si>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</si>
  <si>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</si>
  <si>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</si>
  <si>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ВСЕГО  ДОХОДОВ  </t>
  </si>
  <si>
    <t>00010601000000000110</t>
  </si>
  <si>
    <t>00010606000000000110</t>
  </si>
  <si>
    <t>00011100000000000000</t>
  </si>
  <si>
    <t>00020000000000000000</t>
  </si>
  <si>
    <t xml:space="preserve">                                                                                                             </t>
  </si>
  <si>
    <t xml:space="preserve">                                                                         </t>
  </si>
  <si>
    <t>БЕЗВОЗМЕЗДНЫЕ ПОСТУПЛЕНИЯ</t>
  </si>
  <si>
    <t>00010000000000000000</t>
  </si>
  <si>
    <t>00010100000000000000</t>
  </si>
  <si>
    <t>00010102000010000110</t>
  </si>
  <si>
    <t>00010600000000000000</t>
  </si>
  <si>
    <t>Доходы от использования имущества,находящегося в государственной и муниципальной собственности</t>
  </si>
  <si>
    <t>00010800000000000000</t>
  </si>
  <si>
    <t xml:space="preserve">Государственная пошлина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</si>
  <si>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</si>
  <si>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</si>
  <si>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</si>
  <si>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00011300000000000000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</si>
  <si>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</si>
  <si>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</si>
  <si>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00011105010000000120</t>
  </si>
  <si>
    <t>00011105030000000120</t>
  </si>
  <si>
    <t>Доходы,получаемые в виде арендной платы за земельные участки,государственная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</si>
  <si>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00010804000010000110</t>
  </si>
  <si>
    <t>00011406010000000430</t>
  </si>
  <si>
    <t>00010900000000000000</t>
  </si>
  <si>
    <t>00010904050000000110</t>
  </si>
  <si>
    <t>00011400000000000000</t>
  </si>
  <si>
    <t>Доходы от продажи материальных и нематериальных активов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</si>
  <si>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</si>
  <si>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Задолженность и перерасчеты  по отмененным налогам,сборам и иным обязательным платежам</t>
  </si>
  <si>
    <t>Земельный налог (по обязательствам возникшим до 1 января 2006 года),мобилизуемый на территории поселений</t>
  </si>
  <si>
    <t>Единый сельскохозяйственный налог</t>
  </si>
  <si>
    <t>00010503000010000110</t>
  </si>
  <si>
    <t>00011300000000000130</t>
  </si>
  <si>
    <t>00021000000000000000</t>
  </si>
  <si>
    <t>Возврат остатков субсидий, субвенций и иных межбюджетных трансфертов, имеющих целевое назначение, прошлых лет</t>
  </si>
  <si>
    <t>Доходы от сдачи в аренду имущества, находящегося в оперативном управлении органов государственной власти,органов местного самоуправления, государственных внебюджетных фондов и созданных ими учреждений(за исключением имущества автономных учреждений)</t>
  </si>
  <si>
    <t>00011105020000000120</t>
  </si>
  <si>
    <t>00010302000010000110</t>
  </si>
  <si>
    <t>00010300000000000000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</si>
  <si>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</si>
  <si>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</si>
  <si>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</si>
  <si>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</si>
  <si>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00011402050000000410</t>
  </si>
  <si>
    <t>00011109040000000120</t>
  </si>
  <si>
    <t>Прочие поступления от использования имущества, находящегося в государственной и муниципальной собственности поселений (за исключением имущества бюджетных и автономных учреждений, а также имущества государственных муниципальных унитарных предприятий, в том числе казенных)</t>
  </si>
  <si>
    <t>00020200000000000000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</si>
  <si>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</si>
  <si>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</si>
  <si>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Субсидии бюджетам бюджетной системы Российской Федерации(межбюджетные субсидии)</t>
  </si>
  <si>
    <t>Иные межбюджетные трансферты</t>
  </si>
  <si>
    <t>00011105070000000120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</si>
  <si>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</si>
  <si>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00021960010130000151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</si>
  <si>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</si>
  <si>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Приложение № 4 </t>
  </si>
  <si>
    <t>к Решению муниципального Совета</t>
  </si>
  <si>
    <t>00020210000000000150</t>
  </si>
  <si>
    <t>00020230000000000150</t>
  </si>
  <si>
    <t>00020220000000000150</t>
  </si>
  <si>
    <t>00020240000000000150</t>
  </si>
  <si>
    <t xml:space="preserve"> бюджета МО "Савинское" на 2020 год и плановый период 2021 и 2022 годы</t>
  </si>
  <si>
    <t>Сумма, тыс.руб.</t>
  </si>
  <si>
    <t>МО "Савинское от 22.10.2020 г. № 259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</si>
</sst>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"/>
    <numFmt numFmtId="182" formatCode="0.0"/>
    <numFmt numFmtId="183" formatCode="0.00000"/>
    <numFmt numFmtId="184" formatCode="#,##0.00000"/>
    <numFmt numFmtId="185" formatCode="#,##0.0000"/>
    <numFmt numFmtId="186" formatCode="#,##0.000"/>
    <numFmt numFmtId="187" formatCode="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_);_(* \(#,##0.0\);_(* &quot;-&quot;??_);_(@_)"/>
    <numFmt numFmtId="196" formatCode="_-* #,##0.0\ _₽_-;\-* #,##0.0\ _₽_-;_-* &quot;-&quot;?\ _₽_-;_-@_-"/>
    <numFmt numFmtId="197" formatCode="_(* #,##0_);_(* \(#,##0\);_(* &quot;-&quot;??_);_(@_)"/>
    <numFmt numFmtId="198" formatCode="[$-FC19]d\ mmmm\ yyyy\ &quot;г.&quot;"/>
  </numFmts>
  <fonts count="47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Fill="1" applyBorder="1" applyAlignment="1">
      <alignment vertical="center"/>
    </xf>
    <xf numFmtId="183" fontId="2" fillId="0" borderId="10" xfId="0" applyNumberFormat="1" applyFont="1" applyFill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179" fontId="2" fillId="0" borderId="0" xfId="58" applyFont="1" applyAlignment="1">
      <alignment/>
    </xf>
    <xf numFmtId="179" fontId="4" fillId="0" borderId="0" xfId="58" applyFont="1" applyAlignment="1">
      <alignment horizontal="right"/>
    </xf>
    <xf numFmtId="195" fontId="2" fillId="0" borderId="10" xfId="58" applyNumberFormat="1" applyFont="1" applyBorder="1" applyAlignment="1">
      <alignment vertical="center"/>
    </xf>
    <xf numFmtId="195" fontId="2" fillId="33" borderId="10" xfId="58" applyNumberFormat="1" applyFont="1" applyFill="1" applyBorder="1" applyAlignment="1">
      <alignment vertical="center"/>
    </xf>
    <xf numFmtId="195" fontId="2" fillId="0" borderId="0" xfId="58" applyNumberFormat="1" applyFont="1" applyAlignment="1">
      <alignment vertical="center"/>
    </xf>
    <xf numFmtId="195" fontId="2" fillId="0" borderId="10" xfId="58" applyNumberFormat="1" applyFont="1" applyBorder="1" applyAlignment="1">
      <alignment horizontal="right" vertical="center"/>
    </xf>
    <xf numFmtId="195" fontId="2" fillId="34" borderId="10" xfId="58" applyNumberFormat="1" applyFont="1" applyFill="1" applyBorder="1" applyAlignment="1">
      <alignment horizontal="right" vertical="center"/>
    </xf>
    <xf numFmtId="195" fontId="10" fillId="0" borderId="10" xfId="58" applyNumberFormat="1" applyFont="1" applyBorder="1" applyAlignment="1">
      <alignment vertic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wrapText="1"/>
    </xf>
    <xf numFmtId="0" fontId="5" fillId="0" borderId="10" xfId="58" applyNumberFormat="1" applyFont="1" applyBorder="1" applyAlignment="1">
      <alignment horizontal="center"/>
    </xf>
    <xf numFmtId="0" fontId="10" fillId="0" borderId="10" xfId="58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79" fontId="5" fillId="0" borderId="10" xfId="58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SheetLayoutView="100" zoomScalePageLayoutView="0" workbookViewId="0" topLeftCell="B5">
      <selection activeCell="G5" sqref="G5"/>
    </sheetView>
  </sheetViews>
  <sheetFormatPr defaultColWidth="9.140625" defaultRowHeight="12.75"/>
  <cols>
    <col min="1" max="1" width="21.8515625" style="1" customWidth="1"/>
    <col min="2" max="2" width="30.8515625" style="1" customWidth="1"/>
    <col min="3" max="3" width="22.7109375" style="1" customWidth="1"/>
    <col min="4" max="4" width="14.57421875" style="19" customWidth="1"/>
    <col min="5" max="5" width="2.421875" style="1" hidden="1" customWidth="1"/>
    <col min="6" max="6" width="14.8515625" style="1" customWidth="1"/>
    <col min="7" max="7" width="13.8515625" style="1" customWidth="1"/>
    <col min="8" max="16384" width="9.140625" style="1" customWidth="1"/>
  </cols>
  <sheetData>
    <row r="1" ht="15" hidden="1">
      <c r="C1" s="3"/>
    </row>
    <row r="2" spans="2:4" ht="16.5" customHeight="1" hidden="1">
      <c r="B2" s="1" t="s">
        <v>14</v>
      </c>
      <c r="C2" s="56"/>
      <c r="D2" s="56"/>
    </row>
    <row r="3" spans="2:7" ht="15" customHeight="1">
      <c r="B3" s="1" t="s">
        <v>15</v>
      </c>
      <c r="G3" s="20" t="s">
        <v>67</v>
      </c>
    </row>
    <row r="4" ht="15">
      <c r="G4" s="20" t="s">
        <v>68</v>
      </c>
    </row>
    <row r="5" ht="15">
      <c r="G5" s="20" t="s">
        <v>75</v>
      </c>
    </row>
    <row r="6" ht="15" hidden="1">
      <c r="C6" s="3"/>
    </row>
    <row r="7" ht="15" hidden="1">
      <c r="C7" s="3"/>
    </row>
    <row r="8" ht="15" hidden="1">
      <c r="C8" s="3"/>
    </row>
    <row r="9" ht="15"/>
    <row r="10" spans="1:7" ht="13.5" customHeight="1">
      <c r="A10" s="61" t="s">
        <v>2</v>
      </c>
      <c r="B10" s="61"/>
      <c r="C10" s="61"/>
      <c r="D10" s="61"/>
      <c r="E10" s="61"/>
      <c r="F10" s="61"/>
      <c r="G10" s="61"/>
    </row>
    <row r="11" spans="1:7" ht="26.25" customHeight="1">
      <c r="A11" s="60" t="s">
        <v>73</v>
      </c>
      <c r="B11" s="60"/>
      <c r="C11" s="60"/>
      <c r="D11" s="60"/>
      <c r="E11" s="60"/>
      <c r="F11" s="60"/>
      <c r="G11" s="60"/>
    </row>
    <row r="12" ht="15" hidden="1"/>
    <row r="13" spans="1:7" ht="15">
      <c r="A13" s="32" t="s">
        <v>0</v>
      </c>
      <c r="B13" s="33" t="s">
        <v>3</v>
      </c>
      <c r="C13" s="33"/>
      <c r="D13" s="59" t="s">
        <v>74</v>
      </c>
      <c r="E13" s="59"/>
      <c r="F13" s="59"/>
      <c r="G13" s="59"/>
    </row>
    <row r="14" spans="1:7" ht="11.25" customHeight="1">
      <c r="A14" s="34" t="s">
        <v>1</v>
      </c>
      <c r="B14" s="35"/>
      <c r="C14" s="35"/>
      <c r="D14" s="30">
        <v>2020</v>
      </c>
      <c r="E14" s="31"/>
      <c r="F14" s="30">
        <v>2021</v>
      </c>
      <c r="G14" s="30">
        <v>2022</v>
      </c>
    </row>
    <row r="15" spans="1:7" ht="15">
      <c r="A15" s="4" t="s">
        <v>17</v>
      </c>
      <c r="B15" s="6" t="s">
        <v>26</v>
      </c>
      <c r="C15" s="7"/>
      <c r="D15" s="21">
        <f>SUM(D16+D18+D21+D25+D29+D35+D37)</f>
        <v>24591.2</v>
      </c>
      <c r="E15" s="12"/>
      <c r="F15" s="21">
        <f>SUM(F16+F18+F21+F25+F29+F35+F37)</f>
        <v>23736</v>
      </c>
      <c r="G15" s="21">
        <f>SUM(G16+G18+G21+G25+G29+G35+G37)</f>
        <v>23754</v>
      </c>
    </row>
    <row r="16" spans="1:7" ht="15" customHeight="1">
      <c r="A16" s="4" t="s">
        <v>18</v>
      </c>
      <c r="B16" s="36" t="s">
        <v>4</v>
      </c>
      <c r="C16" s="37"/>
      <c r="D16" s="21">
        <f>SUM(D17)</f>
        <v>7055</v>
      </c>
      <c r="E16" s="12"/>
      <c r="F16" s="21">
        <f>SUM(F17)</f>
        <v>7055</v>
      </c>
      <c r="G16" s="21">
        <f>SUM(G17)</f>
        <v>7055</v>
      </c>
    </row>
    <row r="17" spans="1:7" ht="21" customHeight="1">
      <c r="A17" s="4" t="s">
        <v>19</v>
      </c>
      <c r="B17" s="50" t="s">
        <v>5</v>
      </c>
      <c r="C17" s="51"/>
      <c r="D17" s="21">
        <f>7055000/1000</f>
        <v>7055</v>
      </c>
      <c r="E17" s="12"/>
      <c r="F17" s="21">
        <v>7055</v>
      </c>
      <c r="G17" s="21">
        <v>7055</v>
      </c>
    </row>
    <row r="18" spans="1:7" ht="25.5" customHeight="1">
      <c r="A18" s="4" t="s">
        <v>50</v>
      </c>
      <c r="B18" s="57" t="s">
        <v>51</v>
      </c>
      <c r="C18" s="58"/>
      <c r="D18" s="22">
        <f>D19</f>
        <v>2792.1</v>
      </c>
      <c r="E18" s="12"/>
      <c r="F18" s="22">
        <f>F19</f>
        <v>2500</v>
      </c>
      <c r="G18" s="22">
        <f>G19</f>
        <v>2520</v>
      </c>
    </row>
    <row r="19" spans="1:7" ht="24.75" customHeight="1">
      <c r="A19" s="4" t="s">
        <v>49</v>
      </c>
      <c r="B19" s="57" t="s">
        <v>52</v>
      </c>
      <c r="C19" s="58"/>
      <c r="D19" s="22">
        <f>2792100/1000</f>
        <v>2792.1</v>
      </c>
      <c r="E19" s="12"/>
      <c r="F19" s="22">
        <v>2500</v>
      </c>
      <c r="G19" s="22">
        <v>2520</v>
      </c>
    </row>
    <row r="20" spans="1:10" ht="14.25" customHeight="1" hidden="1">
      <c r="A20" s="4" t="s">
        <v>43</v>
      </c>
      <c r="B20" s="36" t="s">
        <v>42</v>
      </c>
      <c r="C20" s="37"/>
      <c r="D20" s="21"/>
      <c r="E20" s="12"/>
      <c r="F20" s="21"/>
      <c r="G20" s="21"/>
      <c r="H20" s="27"/>
      <c r="I20" s="27"/>
      <c r="J20" s="27"/>
    </row>
    <row r="21" spans="1:10" ht="13.5" customHeight="1">
      <c r="A21" s="4" t="s">
        <v>20</v>
      </c>
      <c r="B21" s="36" t="s">
        <v>6</v>
      </c>
      <c r="C21" s="37"/>
      <c r="D21" s="21">
        <f>SUM(D22:D23)</f>
        <v>6368.3</v>
      </c>
      <c r="E21" s="12"/>
      <c r="F21" s="21">
        <f>SUM(F22:F23)</f>
        <v>6445</v>
      </c>
      <c r="G21" s="21">
        <f>SUM(G22:G23)</f>
        <v>6445</v>
      </c>
      <c r="H21" s="28"/>
      <c r="I21" s="28"/>
      <c r="J21" s="28"/>
    </row>
    <row r="22" spans="1:10" ht="12" customHeight="1">
      <c r="A22" s="4" t="s">
        <v>10</v>
      </c>
      <c r="B22" s="50" t="s">
        <v>7</v>
      </c>
      <c r="C22" s="51"/>
      <c r="D22" s="21">
        <f>645000/1000</f>
        <v>645</v>
      </c>
      <c r="E22" s="12"/>
      <c r="F22" s="21">
        <v>645</v>
      </c>
      <c r="G22" s="21">
        <v>645</v>
      </c>
      <c r="H22" s="29"/>
      <c r="I22" s="29"/>
      <c r="J22" s="29"/>
    </row>
    <row r="23" spans="1:7" ht="14.25" customHeight="1">
      <c r="A23" s="4" t="s">
        <v>11</v>
      </c>
      <c r="B23" s="50" t="s">
        <v>8</v>
      </c>
      <c r="C23" s="51"/>
      <c r="D23" s="21">
        <v>5723.3</v>
      </c>
      <c r="E23" s="12"/>
      <c r="F23" s="21">
        <v>5800</v>
      </c>
      <c r="G23" s="21">
        <v>5800</v>
      </c>
    </row>
    <row r="24" spans="1:7" ht="15" customHeight="1" hidden="1">
      <c r="A24" s="5"/>
      <c r="B24" s="8"/>
      <c r="C24" s="8"/>
      <c r="D24" s="23"/>
      <c r="E24" s="8"/>
      <c r="F24" s="23"/>
      <c r="G24" s="23"/>
    </row>
    <row r="25" spans="1:7" ht="14.25" customHeight="1">
      <c r="A25" s="4" t="s">
        <v>22</v>
      </c>
      <c r="B25" s="36" t="s">
        <v>23</v>
      </c>
      <c r="C25" s="37"/>
      <c r="D25" s="21">
        <f>SUM(D26)</f>
        <v>35.8</v>
      </c>
      <c r="E25" s="12"/>
      <c r="F25" s="21">
        <f>SUM(F26)</f>
        <v>35</v>
      </c>
      <c r="G25" s="21">
        <f>SUM(G26)</f>
        <v>33</v>
      </c>
    </row>
    <row r="26" spans="1:7" ht="35.25" customHeight="1">
      <c r="A26" s="4" t="s">
        <v>33</v>
      </c>
      <c r="B26" s="38" t="s">
        <v>24</v>
      </c>
      <c r="C26" s="38"/>
      <c r="D26" s="21">
        <f>35800/1000</f>
        <v>35.8</v>
      </c>
      <c r="E26" s="12"/>
      <c r="F26" s="21">
        <v>35</v>
      </c>
      <c r="G26" s="21">
        <v>33</v>
      </c>
    </row>
    <row r="27" spans="1:7" ht="25.5" customHeight="1" hidden="1">
      <c r="A27" s="4" t="s">
        <v>35</v>
      </c>
      <c r="B27" s="55" t="s">
        <v>40</v>
      </c>
      <c r="C27" s="55"/>
      <c r="D27" s="21">
        <f>SUM(D28)</f>
        <v>0</v>
      </c>
      <c r="E27" s="12"/>
      <c r="F27" s="21">
        <f>SUM(F28)</f>
        <v>0</v>
      </c>
      <c r="G27" s="21">
        <f>SUM(G28)</f>
        <v>0</v>
      </c>
    </row>
    <row r="28" spans="1:7" ht="24" customHeight="1" hidden="1">
      <c r="A28" s="4" t="s">
        <v>36</v>
      </c>
      <c r="B28" s="38" t="s">
        <v>41</v>
      </c>
      <c r="C28" s="38"/>
      <c r="D28" s="21"/>
      <c r="E28" s="12"/>
      <c r="F28" s="21"/>
      <c r="G28" s="21"/>
    </row>
    <row r="29" spans="1:7" ht="25.5" customHeight="1">
      <c r="A29" s="4" t="s">
        <v>12</v>
      </c>
      <c r="B29" s="52" t="s">
        <v>21</v>
      </c>
      <c r="C29" s="52"/>
      <c r="D29" s="21">
        <f>SUM(D30:D34)</f>
        <v>6970</v>
      </c>
      <c r="E29" s="12"/>
      <c r="F29" s="21">
        <f>SUM(F30:F34)</f>
        <v>6281</v>
      </c>
      <c r="G29" s="21">
        <f>SUM(G30:G34)</f>
        <v>6281</v>
      </c>
    </row>
    <row r="30" spans="1:7" ht="48" customHeight="1">
      <c r="A30" s="4" t="s">
        <v>30</v>
      </c>
      <c r="B30" s="38" t="s">
        <v>32</v>
      </c>
      <c r="C30" s="38"/>
      <c r="D30" s="24">
        <f>550000/1000</f>
        <v>550</v>
      </c>
      <c r="E30" s="13"/>
      <c r="F30" s="24">
        <v>561</v>
      </c>
      <c r="G30" s="24">
        <v>561</v>
      </c>
    </row>
    <row r="31" spans="1:7" ht="59.25" customHeight="1">
      <c r="A31" s="4" t="s">
        <v>48</v>
      </c>
      <c r="B31" s="41" t="s">
        <v>54</v>
      </c>
      <c r="C31" s="42"/>
      <c r="D31" s="25">
        <f>120000/1000</f>
        <v>120</v>
      </c>
      <c r="E31" s="13"/>
      <c r="F31" s="25">
        <v>120</v>
      </c>
      <c r="G31" s="25">
        <v>120</v>
      </c>
    </row>
    <row r="32" spans="1:7" ht="47.25" customHeight="1" hidden="1">
      <c r="A32" s="4" t="s">
        <v>31</v>
      </c>
      <c r="B32" s="38" t="s">
        <v>47</v>
      </c>
      <c r="C32" s="38"/>
      <c r="D32" s="24">
        <f>2867.92-2867.92</f>
        <v>0</v>
      </c>
      <c r="E32" s="13"/>
      <c r="F32" s="24">
        <f>2867.92-2867.92</f>
        <v>0</v>
      </c>
      <c r="G32" s="24">
        <f>2867.92-2867.92</f>
        <v>0</v>
      </c>
    </row>
    <row r="33" spans="1:7" ht="42" customHeight="1">
      <c r="A33" s="4" t="s">
        <v>63</v>
      </c>
      <c r="B33" s="38" t="s">
        <v>64</v>
      </c>
      <c r="C33" s="38"/>
      <c r="D33" s="24">
        <v>4000</v>
      </c>
      <c r="E33" s="13"/>
      <c r="F33" s="24">
        <v>3300</v>
      </c>
      <c r="G33" s="24">
        <v>3300</v>
      </c>
    </row>
    <row r="34" spans="1:7" ht="48.75" customHeight="1">
      <c r="A34" s="4" t="s">
        <v>56</v>
      </c>
      <c r="B34" s="41" t="s">
        <v>57</v>
      </c>
      <c r="C34" s="42"/>
      <c r="D34" s="24">
        <v>2300</v>
      </c>
      <c r="E34" s="13"/>
      <c r="F34" s="24">
        <v>2300</v>
      </c>
      <c r="G34" s="24">
        <v>2300</v>
      </c>
    </row>
    <row r="35" spans="1:7" ht="24" customHeight="1">
      <c r="A35" s="4" t="s">
        <v>27</v>
      </c>
      <c r="B35" s="46" t="s">
        <v>28</v>
      </c>
      <c r="C35" s="47"/>
      <c r="D35" s="21">
        <f>SUM(D36)</f>
        <v>1300</v>
      </c>
      <c r="E35" s="12"/>
      <c r="F35" s="21">
        <f>SUM(F36)</f>
        <v>1300</v>
      </c>
      <c r="G35" s="21">
        <f>SUM(G36)</f>
        <v>1300</v>
      </c>
    </row>
    <row r="36" spans="1:7" ht="24" customHeight="1">
      <c r="A36" s="4" t="s">
        <v>44</v>
      </c>
      <c r="B36" s="48" t="s">
        <v>29</v>
      </c>
      <c r="C36" s="49"/>
      <c r="D36" s="21">
        <f>1300000/1000</f>
        <v>1300</v>
      </c>
      <c r="E36" s="12"/>
      <c r="F36" s="21">
        <v>1300</v>
      </c>
      <c r="G36" s="21">
        <v>1300</v>
      </c>
    </row>
    <row r="37" spans="1:7" ht="15.75" customHeight="1">
      <c r="A37" s="4" t="s">
        <v>37</v>
      </c>
      <c r="B37" s="55" t="s">
        <v>38</v>
      </c>
      <c r="C37" s="55"/>
      <c r="D37" s="21">
        <f>SUM(D39+D40)</f>
        <v>70</v>
      </c>
      <c r="E37" s="12"/>
      <c r="F37" s="21">
        <f>SUM(F39+F40)</f>
        <v>120</v>
      </c>
      <c r="G37" s="21">
        <f>SUM(G39+G40)</f>
        <v>120</v>
      </c>
    </row>
    <row r="38" spans="1:7" ht="40.5" customHeight="1" hidden="1">
      <c r="A38" s="4" t="s">
        <v>55</v>
      </c>
      <c r="B38" s="38" t="s">
        <v>53</v>
      </c>
      <c r="C38" s="38"/>
      <c r="D38" s="21"/>
      <c r="E38" s="12"/>
      <c r="F38" s="21"/>
      <c r="G38" s="21"/>
    </row>
    <row r="39" spans="1:7" ht="36.75" customHeight="1" hidden="1">
      <c r="A39" s="4" t="s">
        <v>55</v>
      </c>
      <c r="B39" s="39" t="s">
        <v>53</v>
      </c>
      <c r="C39" s="40"/>
      <c r="D39" s="21"/>
      <c r="E39" s="12"/>
      <c r="F39" s="21"/>
      <c r="G39" s="21"/>
    </row>
    <row r="40" spans="1:7" ht="35.25" customHeight="1">
      <c r="A40" s="4" t="s">
        <v>34</v>
      </c>
      <c r="B40" s="44" t="s">
        <v>39</v>
      </c>
      <c r="C40" s="45"/>
      <c r="D40" s="21">
        <f>70000/1000</f>
        <v>70</v>
      </c>
      <c r="E40" s="12"/>
      <c r="F40" s="21">
        <v>120</v>
      </c>
      <c r="G40" s="21">
        <v>120</v>
      </c>
    </row>
    <row r="41" spans="1:7" ht="15.75" customHeight="1" hidden="1">
      <c r="A41" s="4"/>
      <c r="B41" s="9"/>
      <c r="C41" s="7"/>
      <c r="D41" s="21"/>
      <c r="E41" s="12"/>
      <c r="F41" s="21"/>
      <c r="G41" s="21"/>
    </row>
    <row r="42" spans="1:7" ht="15.75" customHeight="1" hidden="1">
      <c r="A42" s="4"/>
      <c r="B42" s="9"/>
      <c r="C42" s="7"/>
      <c r="D42" s="21"/>
      <c r="E42" s="12"/>
      <c r="F42" s="21"/>
      <c r="G42" s="21"/>
    </row>
    <row r="43" spans="1:7" ht="15.75" customHeight="1" hidden="1">
      <c r="A43" s="4"/>
      <c r="B43" s="10"/>
      <c r="C43" s="11"/>
      <c r="D43" s="21"/>
      <c r="E43" s="12"/>
      <c r="F43" s="21"/>
      <c r="G43" s="21"/>
    </row>
    <row r="44" spans="1:7" ht="56.25" customHeight="1" hidden="1">
      <c r="A44" s="4"/>
      <c r="B44" s="43"/>
      <c r="C44" s="43"/>
      <c r="D44" s="21"/>
      <c r="E44" s="12"/>
      <c r="F44" s="21"/>
      <c r="G44" s="21"/>
    </row>
    <row r="45" spans="1:7" ht="16.5" customHeight="1" hidden="1">
      <c r="A45" s="4" t="s">
        <v>13</v>
      </c>
      <c r="B45" s="36" t="s">
        <v>16</v>
      </c>
      <c r="C45" s="37"/>
      <c r="D45" s="21">
        <f>SUM(D48+D54)</f>
        <v>13980.40664</v>
      </c>
      <c r="E45" s="12"/>
      <c r="F45" s="21">
        <f>SUM(F48+F54)</f>
        <v>6534.000000000001</v>
      </c>
      <c r="G45" s="21">
        <f>SUM(G48+G54)</f>
        <v>6795.000000000001</v>
      </c>
    </row>
    <row r="46" spans="1:7" ht="22.5" customHeight="1" hidden="1">
      <c r="A46" s="5"/>
      <c r="B46" s="8"/>
      <c r="C46" s="8"/>
      <c r="D46" s="23"/>
      <c r="E46" s="8"/>
      <c r="F46" s="23"/>
      <c r="G46" s="23"/>
    </row>
    <row r="47" spans="1:7" ht="22.5" customHeight="1" hidden="1">
      <c r="A47" s="5"/>
      <c r="B47" s="8"/>
      <c r="C47" s="8"/>
      <c r="D47" s="23"/>
      <c r="E47" s="8"/>
      <c r="F47" s="23"/>
      <c r="G47" s="23"/>
    </row>
    <row r="48" spans="1:7" ht="14.25" customHeight="1">
      <c r="A48" s="4" t="s">
        <v>13</v>
      </c>
      <c r="B48" s="18" t="s">
        <v>16</v>
      </c>
      <c r="C48" s="17"/>
      <c r="D48" s="21">
        <f>D49+D54</f>
        <v>13980.40664</v>
      </c>
      <c r="E48" s="12"/>
      <c r="F48" s="21">
        <f>F49+F54</f>
        <v>6534.000000000001</v>
      </c>
      <c r="G48" s="21">
        <f>G49+G54</f>
        <v>6795.000000000001</v>
      </c>
    </row>
    <row r="49" spans="1:7" ht="23.25" customHeight="1">
      <c r="A49" s="4" t="s">
        <v>58</v>
      </c>
      <c r="B49" s="41" t="s">
        <v>25</v>
      </c>
      <c r="C49" s="42"/>
      <c r="D49" s="21">
        <f>D50+D52+D51+D53</f>
        <v>13980.40664</v>
      </c>
      <c r="E49" s="12"/>
      <c r="F49" s="21">
        <f>F50+F52+F51+F53</f>
        <v>6534.000000000001</v>
      </c>
      <c r="G49" s="21">
        <f>G50+G52+G51+G53</f>
        <v>6795.000000000001</v>
      </c>
    </row>
    <row r="50" spans="1:7" ht="15" customHeight="1">
      <c r="A50" s="4" t="s">
        <v>69</v>
      </c>
      <c r="B50" s="41" t="s">
        <v>59</v>
      </c>
      <c r="C50" s="42"/>
      <c r="D50" s="21">
        <v>6610.2</v>
      </c>
      <c r="E50" s="14"/>
      <c r="F50" s="21">
        <v>6063.1</v>
      </c>
      <c r="G50" s="21">
        <v>6315.6</v>
      </c>
    </row>
    <row r="51" spans="1:7" ht="25.5" customHeight="1">
      <c r="A51" s="4" t="s">
        <v>71</v>
      </c>
      <c r="B51" s="41" t="s">
        <v>61</v>
      </c>
      <c r="C51" s="42"/>
      <c r="D51" s="21">
        <f>6.7+146+355.2209+689.22198+288.9279+187.56+88.80523+660.99921+84.74562</f>
        <v>2508.18084</v>
      </c>
      <c r="E51" s="12"/>
      <c r="F51" s="21">
        <v>6.8</v>
      </c>
      <c r="G51" s="21">
        <v>6.6</v>
      </c>
    </row>
    <row r="52" spans="1:7" ht="17.25" customHeight="1">
      <c r="A52" s="4" t="s">
        <v>70</v>
      </c>
      <c r="B52" s="41" t="s">
        <v>60</v>
      </c>
      <c r="C52" s="42"/>
      <c r="D52" s="21">
        <f>387900/1000+75000/1000-387.9+412.9</f>
        <v>487.9</v>
      </c>
      <c r="E52" s="14"/>
      <c r="F52" s="21">
        <f>75+389.1</f>
        <v>464.1</v>
      </c>
      <c r="G52" s="21">
        <f>75+397.8</f>
        <v>472.8</v>
      </c>
    </row>
    <row r="53" spans="1:7" ht="18" customHeight="1">
      <c r="A53" s="4" t="s">
        <v>72</v>
      </c>
      <c r="B53" s="41" t="s">
        <v>62</v>
      </c>
      <c r="C53" s="42"/>
      <c r="D53" s="21">
        <f>1308.705+2065.4208+1000</f>
        <v>4374.1258</v>
      </c>
      <c r="E53" s="15"/>
      <c r="F53" s="21"/>
      <c r="G53" s="21"/>
    </row>
    <row r="54" spans="1:7" ht="24" customHeight="1" hidden="1">
      <c r="A54" s="4" t="s">
        <v>45</v>
      </c>
      <c r="B54" s="41" t="s">
        <v>46</v>
      </c>
      <c r="C54" s="42"/>
      <c r="D54" s="21"/>
      <c r="E54" s="12"/>
      <c r="F54" s="21"/>
      <c r="G54" s="21"/>
    </row>
    <row r="55" spans="1:7" ht="35.25" customHeight="1" hidden="1">
      <c r="A55" s="4" t="s">
        <v>65</v>
      </c>
      <c r="B55" s="41" t="s">
        <v>66</v>
      </c>
      <c r="C55" s="42"/>
      <c r="D55" s="21"/>
      <c r="E55" s="12"/>
      <c r="F55" s="21"/>
      <c r="G55" s="21"/>
    </row>
    <row r="56" spans="1:7" ht="17.25" customHeight="1">
      <c r="A56" s="2" t="s">
        <v>9</v>
      </c>
      <c r="B56" s="53"/>
      <c r="C56" s="54"/>
      <c r="D56" s="26">
        <f>SUM(D15+D48)</f>
        <v>38571.60664</v>
      </c>
      <c r="E56" s="16"/>
      <c r="F56" s="26">
        <f>SUM(F15+F48)</f>
        <v>30270</v>
      </c>
      <c r="G56" s="26">
        <f>SUM(G15+G48)</f>
        <v>30549</v>
      </c>
    </row>
  </sheetData>
  <sheetProtection/>
  <mergeCells count="38">
    <mergeCell ref="B20:C20"/>
    <mergeCell ref="C2:D2"/>
    <mergeCell ref="B16:C16"/>
    <mergeCell ref="B17:C17"/>
    <mergeCell ref="B18:C18"/>
    <mergeCell ref="D13:G13"/>
    <mergeCell ref="A11:G11"/>
    <mergeCell ref="A10:G10"/>
    <mergeCell ref="B19:C19"/>
    <mergeCell ref="B56:C56"/>
    <mergeCell ref="B25:C25"/>
    <mergeCell ref="B55:C55"/>
    <mergeCell ref="B54:C54"/>
    <mergeCell ref="B51:C51"/>
    <mergeCell ref="B52:C52"/>
    <mergeCell ref="B26:C26"/>
    <mergeCell ref="B50:C50"/>
    <mergeCell ref="B53:C53"/>
    <mergeCell ref="B37:C37"/>
    <mergeCell ref="B23:C23"/>
    <mergeCell ref="B34:C34"/>
    <mergeCell ref="B30:C30"/>
    <mergeCell ref="B32:C32"/>
    <mergeCell ref="B33:C33"/>
    <mergeCell ref="B22:C22"/>
    <mergeCell ref="B31:C31"/>
    <mergeCell ref="B29:C29"/>
    <mergeCell ref="B27:C27"/>
    <mergeCell ref="B21:C21"/>
    <mergeCell ref="B45:C45"/>
    <mergeCell ref="B28:C28"/>
    <mergeCell ref="B39:C39"/>
    <mergeCell ref="B49:C49"/>
    <mergeCell ref="B44:C44"/>
    <mergeCell ref="B40:C40"/>
    <mergeCell ref="B38:C38"/>
    <mergeCell ref="B35:C35"/>
    <mergeCell ref="B36:C36"/>
  </mergeCells>
  <printOptions/>
  <pageMargins left="0.7874015748031497" right="0.11811023622047245" top="0" bottom="0" header="0.5118110236220472" footer="0"/>
  <pageSetup horizontalDpi="600" verticalDpi="600" orientation="portrait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2020-10-26T07:29:53Z</cp:lastPrinted>
  <dcterms:created xsi:type="dcterms:W3CDTF">1996-10-08T23:32:33Z</dcterms:created>
  <dcterms:modified xsi:type="dcterms:W3CDTF">2020-10-26T07:29:57Z</dcterms:modified>
  <cp:category/>
  <cp:version/>
  <cp:contentType/>
  <cp:contentStatus/>
</cp:coreProperties>
</file>